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90" yWindow="540" windowWidth="19815" windowHeight="9150" firstSheet="23" activeTab="37"/>
  </bookViews>
  <sheets>
    <sheet name="ОНЛАЙН-КОНСУЛЬТАЦИИ для родител" sheetId="1" r:id="rId1"/>
    <sheet name="1А" sheetId="2" r:id="rId2"/>
    <sheet name="1Б" sheetId="3" r:id="rId3"/>
    <sheet name="1В" sheetId="4" r:id="rId4"/>
    <sheet name="2А" sheetId="5" r:id="rId5"/>
    <sheet name="2Б" sheetId="6" r:id="rId6"/>
    <sheet name="2В" sheetId="8" r:id="rId7"/>
    <sheet name="3А" sheetId="9" r:id="rId8"/>
    <sheet name="3Б" sheetId="10" r:id="rId9"/>
    <sheet name="3В" sheetId="11" r:id="rId10"/>
    <sheet name="3Г" sheetId="12" r:id="rId11"/>
    <sheet name="4А" sheetId="13" r:id="rId12"/>
    <sheet name="4Б" sheetId="7" r:id="rId13"/>
    <sheet name="4В" sheetId="14" r:id="rId14"/>
    <sheet name="5А" sheetId="15" r:id="rId15"/>
    <sheet name="5Б" sheetId="16" r:id="rId16"/>
    <sheet name="5В" sheetId="17" r:id="rId17"/>
    <sheet name="6А" sheetId="18" r:id="rId18"/>
    <sheet name="6Б" sheetId="19" r:id="rId19"/>
    <sheet name="6В" sheetId="20" r:id="rId20"/>
    <sheet name="6Г" sheetId="21" r:id="rId21"/>
    <sheet name="7А" sheetId="22" r:id="rId22"/>
    <sheet name="7Б" sheetId="23" r:id="rId23"/>
    <sheet name="7В" sheetId="24" r:id="rId24"/>
    <sheet name="8А" sheetId="25" r:id="rId25"/>
    <sheet name="8Б" sheetId="26" r:id="rId26"/>
    <sheet name="8В" sheetId="27" r:id="rId27"/>
    <sheet name="9А" sheetId="28" r:id="rId28"/>
    <sheet name="9Б" sheetId="29" r:id="rId29"/>
    <sheet name="10А Тех" sheetId="30" r:id="rId30"/>
    <sheet name="10А Г" sheetId="31" r:id="rId31"/>
    <sheet name="10А ЕН" sheetId="32" r:id="rId32"/>
    <sheet name="10Б Тех" sheetId="33" r:id="rId33"/>
    <sheet name="10Б Г" sheetId="34" r:id="rId34"/>
    <sheet name="10Б ЕН" sheetId="35" r:id="rId35"/>
    <sheet name="11ФМ" sheetId="36" r:id="rId36"/>
    <sheet name="11СГ" sheetId="37" r:id="rId37"/>
    <sheet name="11БХ" sheetId="38" r:id="rId38"/>
  </sheets>
  <calcPr calcId="145621"/>
  <fileRecoveryPr repairLoad="1"/>
</workbook>
</file>

<file path=xl/calcChain.xml><?xml version="1.0" encoding="utf-8"?>
<calcChain xmlns="http://schemas.openxmlformats.org/spreadsheetml/2006/main">
  <c r="F53" i="38" l="1"/>
  <c r="F52" i="38"/>
  <c r="F51" i="38"/>
  <c r="G50" i="38"/>
  <c r="F43" i="38"/>
  <c r="G37" i="38"/>
  <c r="F37" i="38"/>
  <c r="F34" i="38"/>
  <c r="F31" i="38"/>
  <c r="F29" i="38"/>
  <c r="F28" i="38"/>
  <c r="F27" i="38"/>
  <c r="G26" i="38"/>
  <c r="F26" i="38"/>
  <c r="F25" i="38"/>
  <c r="F17" i="38"/>
  <c r="F16" i="38"/>
  <c r="F13" i="38"/>
  <c r="F12" i="38"/>
  <c r="F10" i="38"/>
  <c r="F4" i="38"/>
  <c r="F53" i="37"/>
  <c r="F52" i="37"/>
  <c r="F51" i="37"/>
  <c r="F48" i="37"/>
  <c r="F44" i="37"/>
  <c r="F43" i="37"/>
  <c r="G37" i="37"/>
  <c r="F37" i="37"/>
  <c r="G34" i="37"/>
  <c r="F34" i="37"/>
  <c r="F31" i="37"/>
  <c r="F29" i="37"/>
  <c r="F28" i="37"/>
  <c r="F27" i="37"/>
  <c r="G26" i="37"/>
  <c r="F26" i="37"/>
  <c r="F25" i="37"/>
  <c r="G19" i="37"/>
  <c r="F15" i="37"/>
  <c r="G12" i="37"/>
  <c r="F12" i="37"/>
  <c r="G11" i="37"/>
  <c r="F10" i="37"/>
  <c r="F4" i="37"/>
  <c r="G54" i="36"/>
  <c r="G53" i="36"/>
  <c r="G52" i="36"/>
  <c r="H51" i="36"/>
  <c r="G49" i="36"/>
  <c r="G43" i="36"/>
  <c r="G39" i="36"/>
  <c r="H38" i="36"/>
  <c r="G38" i="36"/>
  <c r="G35" i="36"/>
  <c r="G32" i="36"/>
  <c r="G30" i="36"/>
  <c r="G29" i="36"/>
  <c r="G28" i="36"/>
  <c r="H27" i="36"/>
  <c r="G27" i="36"/>
  <c r="G26" i="36"/>
  <c r="G22" i="36"/>
  <c r="G20" i="36"/>
  <c r="G17" i="36"/>
  <c r="G13" i="36"/>
  <c r="G12" i="36"/>
  <c r="G4" i="36"/>
  <c r="G44" i="35"/>
  <c r="H41" i="35"/>
  <c r="H31" i="35"/>
  <c r="G30" i="35"/>
  <c r="H27" i="35"/>
  <c r="G27" i="35"/>
  <c r="G26" i="35"/>
  <c r="G25" i="35"/>
  <c r="G23" i="35"/>
  <c r="H16" i="35"/>
  <c r="H6" i="35"/>
  <c r="G5" i="35"/>
  <c r="G4" i="35"/>
  <c r="G44" i="34"/>
  <c r="G41" i="34"/>
  <c r="G40" i="34"/>
  <c r="H38" i="34"/>
  <c r="H37" i="34"/>
  <c r="G36" i="34"/>
  <c r="G30" i="34"/>
  <c r="G28" i="34"/>
  <c r="G27" i="34"/>
  <c r="G26" i="34"/>
  <c r="G24" i="34"/>
  <c r="G23" i="34"/>
  <c r="G22" i="34"/>
  <c r="G21" i="34"/>
  <c r="H20" i="34"/>
  <c r="G15" i="34"/>
  <c r="G8" i="34"/>
  <c r="H6" i="34"/>
  <c r="G5" i="34"/>
  <c r="G4" i="34"/>
  <c r="G44" i="33"/>
  <c r="H41" i="33"/>
  <c r="G40" i="33"/>
  <c r="G36" i="33"/>
  <c r="H32" i="33"/>
  <c r="G31" i="33"/>
  <c r="G30" i="33"/>
  <c r="H28" i="33"/>
  <c r="G28" i="33"/>
  <c r="G27" i="33"/>
  <c r="G26" i="33"/>
  <c r="G24" i="33"/>
  <c r="G23" i="33"/>
  <c r="G21" i="33"/>
  <c r="H17" i="33"/>
  <c r="G16" i="33"/>
  <c r="G13" i="33"/>
  <c r="G8" i="33"/>
  <c r="H6" i="33"/>
  <c r="G5" i="33"/>
  <c r="G4" i="33"/>
  <c r="H41" i="32"/>
  <c r="H32" i="32"/>
  <c r="G31" i="32"/>
  <c r="H28" i="32"/>
  <c r="G28" i="32"/>
  <c r="G26" i="32"/>
  <c r="H16" i="32"/>
  <c r="G9" i="32"/>
  <c r="H6" i="32"/>
  <c r="G5" i="32"/>
  <c r="G4" i="32"/>
  <c r="G42" i="31"/>
  <c r="G41" i="31"/>
  <c r="H39" i="31"/>
  <c r="H38" i="31"/>
  <c r="G37" i="31"/>
  <c r="G31" i="31"/>
  <c r="G29" i="31"/>
  <c r="G27" i="31"/>
  <c r="G24" i="31"/>
  <c r="G23" i="31"/>
  <c r="G21" i="31"/>
  <c r="H20" i="31"/>
  <c r="G15" i="31"/>
  <c r="G9" i="31"/>
  <c r="G8" i="31"/>
  <c r="H6" i="31"/>
  <c r="G5" i="31"/>
  <c r="G4" i="31"/>
  <c r="H42" i="30"/>
  <c r="G41" i="30"/>
  <c r="G37" i="30"/>
  <c r="H33" i="30"/>
  <c r="G32" i="30"/>
  <c r="G31" i="30"/>
  <c r="H29" i="30"/>
  <c r="G29" i="30"/>
  <c r="G27" i="30"/>
  <c r="G24" i="30"/>
  <c r="G21" i="30"/>
  <c r="H17" i="30"/>
  <c r="G16" i="30"/>
  <c r="G12" i="30"/>
  <c r="G9" i="30"/>
  <c r="G8" i="30"/>
  <c r="H6" i="30"/>
  <c r="G5" i="30"/>
  <c r="G4" i="30"/>
  <c r="G52" i="29"/>
  <c r="G51" i="29"/>
  <c r="H47" i="29"/>
  <c r="G47" i="29"/>
  <c r="H46" i="29"/>
  <c r="G46" i="29"/>
  <c r="H36" i="29"/>
  <c r="G36" i="29"/>
  <c r="G35" i="29"/>
  <c r="H30" i="29"/>
  <c r="G30" i="29"/>
  <c r="G27" i="29"/>
  <c r="G21" i="29"/>
  <c r="H18" i="29"/>
  <c r="G18" i="29"/>
  <c r="H17" i="29"/>
  <c r="G17" i="29"/>
  <c r="G14" i="29"/>
  <c r="G5" i="29"/>
  <c r="H4" i="29"/>
  <c r="G4" i="29"/>
  <c r="G46" i="28"/>
  <c r="H39" i="28"/>
  <c r="G39" i="28"/>
  <c r="H38" i="28"/>
  <c r="G38" i="28"/>
  <c r="G32" i="28"/>
  <c r="H31" i="28"/>
  <c r="G31" i="28"/>
  <c r="H27" i="28"/>
  <c r="G27" i="28"/>
  <c r="G23" i="28"/>
  <c r="G19" i="28"/>
  <c r="H16" i="28"/>
  <c r="G16" i="28"/>
  <c r="H15" i="28"/>
  <c r="G15" i="28"/>
  <c r="G8" i="28"/>
  <c r="H5" i="28"/>
  <c r="G5" i="28"/>
  <c r="G38" i="27"/>
  <c r="G32" i="27"/>
  <c r="G29" i="27"/>
  <c r="G19" i="27"/>
  <c r="G46" i="26"/>
  <c r="G45" i="26"/>
  <c r="G36" i="26"/>
  <c r="G21" i="26"/>
  <c r="G18" i="26"/>
  <c r="G15" i="26"/>
  <c r="G14" i="26"/>
  <c r="G13" i="26"/>
  <c r="G5" i="26"/>
  <c r="G43" i="25"/>
  <c r="H28" i="25"/>
  <c r="G28" i="25"/>
  <c r="G19" i="25"/>
  <c r="G17" i="25"/>
  <c r="G15" i="25"/>
  <c r="G4" i="25"/>
  <c r="G42" i="24"/>
  <c r="G40" i="24"/>
  <c r="G36" i="24"/>
  <c r="G29" i="24"/>
  <c r="G25" i="24"/>
  <c r="G16" i="24"/>
  <c r="G10" i="24"/>
  <c r="G4" i="24"/>
  <c r="G45" i="23"/>
  <c r="G43" i="23"/>
  <c r="G40" i="23"/>
  <c r="G38" i="23"/>
  <c r="G33" i="23"/>
  <c r="G30" i="23"/>
  <c r="G27" i="23"/>
  <c r="G19" i="23"/>
  <c r="G17" i="23"/>
  <c r="G16" i="23"/>
  <c r="G13" i="23"/>
  <c r="G9" i="23"/>
  <c r="G4" i="23"/>
  <c r="G48" i="22"/>
  <c r="G47" i="22"/>
  <c r="G46" i="22"/>
  <c r="G43" i="22"/>
  <c r="G38" i="22"/>
  <c r="G37" i="22"/>
  <c r="G36" i="22"/>
  <c r="G35" i="22"/>
  <c r="G28" i="22"/>
  <c r="G23" i="22"/>
  <c r="G22" i="22"/>
  <c r="G17" i="22"/>
  <c r="G16" i="22"/>
  <c r="G11" i="22"/>
  <c r="G9" i="22"/>
  <c r="G6" i="22"/>
  <c r="G5" i="22"/>
  <c r="G39" i="21"/>
  <c r="G33" i="21"/>
  <c r="G25" i="21"/>
  <c r="G23" i="21"/>
  <c r="G21" i="21"/>
  <c r="G19" i="21"/>
  <c r="H15" i="21"/>
  <c r="G12" i="21"/>
  <c r="G6" i="21"/>
  <c r="G45" i="20"/>
  <c r="G44" i="20"/>
  <c r="G36" i="20"/>
  <c r="G30" i="20"/>
  <c r="G24" i="20"/>
  <c r="G20" i="20"/>
  <c r="G18" i="20"/>
  <c r="H17" i="20"/>
  <c r="G15" i="20"/>
  <c r="G48" i="19"/>
  <c r="G34" i="19"/>
  <c r="G24" i="19"/>
  <c r="H21" i="19"/>
  <c r="G20" i="19"/>
  <c r="G13" i="19"/>
  <c r="G9" i="19"/>
  <c r="G48" i="18"/>
  <c r="G47" i="18"/>
  <c r="G43" i="18"/>
  <c r="G40" i="18"/>
  <c r="G38" i="18"/>
  <c r="G36" i="18"/>
  <c r="G24" i="18"/>
  <c r="G23" i="18"/>
  <c r="G22" i="18"/>
  <c r="H16" i="18"/>
  <c r="G15" i="18"/>
  <c r="G9" i="18"/>
  <c r="G4" i="18"/>
  <c r="G35" i="17"/>
  <c r="G34" i="17"/>
  <c r="G31" i="17"/>
  <c r="G29" i="17"/>
  <c r="G28" i="17"/>
  <c r="G26" i="17"/>
  <c r="G25" i="17"/>
  <c r="G17" i="17"/>
  <c r="G13" i="17"/>
  <c r="G11" i="17"/>
  <c r="G9" i="17"/>
  <c r="G42" i="16"/>
  <c r="G39" i="16"/>
  <c r="G38" i="16"/>
  <c r="G37" i="16"/>
  <c r="G36" i="16"/>
  <c r="G34" i="16"/>
  <c r="G33" i="16"/>
  <c r="G32" i="16"/>
  <c r="G22" i="16"/>
  <c r="G17" i="16"/>
  <c r="G14" i="16"/>
  <c r="G13" i="16"/>
  <c r="G12" i="16"/>
  <c r="G45" i="15"/>
  <c r="G44" i="15"/>
  <c r="G36" i="15"/>
  <c r="G33" i="15"/>
  <c r="G30" i="15"/>
  <c r="G29" i="15"/>
  <c r="G27" i="15"/>
  <c r="G25" i="15"/>
  <c r="G24" i="15"/>
  <c r="G21" i="15"/>
  <c r="G16" i="15"/>
  <c r="G13" i="15"/>
  <c r="G12" i="15"/>
  <c r="F26" i="14"/>
  <c r="F25" i="14"/>
  <c r="F21" i="14"/>
  <c r="F12" i="14"/>
  <c r="F4" i="14"/>
  <c r="G33" i="13"/>
  <c r="G27" i="13"/>
  <c r="G26" i="13"/>
  <c r="G24" i="13"/>
  <c r="H22" i="13"/>
  <c r="G22" i="13"/>
  <c r="G21" i="13"/>
  <c r="G18" i="13"/>
  <c r="G14" i="13"/>
  <c r="G5" i="13"/>
  <c r="G4" i="13"/>
  <c r="G35" i="12"/>
  <c r="G34" i="12"/>
  <c r="G33" i="12"/>
  <c r="G32" i="12"/>
  <c r="G30" i="12"/>
  <c r="G28" i="12"/>
  <c r="G24" i="12"/>
  <c r="G21" i="12"/>
  <c r="G17" i="12"/>
  <c r="G16" i="12"/>
  <c r="G13" i="12"/>
  <c r="G12" i="12"/>
  <c r="G8" i="12"/>
  <c r="H5" i="12"/>
  <c r="G4" i="12"/>
  <c r="G40" i="11"/>
  <c r="G38" i="11"/>
  <c r="G36" i="11"/>
  <c r="G35" i="11"/>
  <c r="G29" i="11"/>
  <c r="G28" i="11"/>
  <c r="G24" i="11"/>
  <c r="G21" i="11"/>
  <c r="G19" i="11"/>
  <c r="G18" i="11"/>
  <c r="G14" i="11"/>
  <c r="G13" i="11"/>
  <c r="G11" i="11"/>
  <c r="G10" i="11"/>
  <c r="G4" i="11"/>
  <c r="G36" i="10"/>
  <c r="G32" i="10"/>
  <c r="G26" i="10"/>
  <c r="G25" i="10"/>
  <c r="G24" i="10"/>
  <c r="G20" i="10"/>
  <c r="G18" i="10"/>
  <c r="G13" i="10"/>
  <c r="G9" i="10"/>
  <c r="G6" i="10"/>
  <c r="G30" i="9"/>
  <c r="G27" i="9"/>
  <c r="G26" i="9"/>
  <c r="G20" i="9"/>
  <c r="G19" i="9"/>
  <c r="G17" i="9"/>
  <c r="G14" i="9"/>
  <c r="G13" i="9"/>
  <c r="G11" i="9"/>
  <c r="G9" i="9"/>
  <c r="G5" i="9"/>
  <c r="G36" i="8"/>
  <c r="G35" i="8"/>
  <c r="G34" i="8"/>
  <c r="G31" i="8"/>
  <c r="G27" i="8"/>
  <c r="G25" i="8"/>
  <c r="G24" i="8"/>
  <c r="G21" i="8"/>
  <c r="G11" i="8"/>
  <c r="G8" i="8"/>
  <c r="G6" i="8"/>
  <c r="G5" i="8"/>
  <c r="G34" i="7"/>
  <c r="G33" i="7"/>
  <c r="G29" i="7"/>
  <c r="G26" i="7"/>
  <c r="G25" i="7"/>
  <c r="G24" i="7"/>
  <c r="G23" i="7"/>
  <c r="G21" i="7"/>
  <c r="G20" i="7"/>
  <c r="G15" i="7"/>
  <c r="G9" i="7"/>
  <c r="G8" i="7"/>
  <c r="G4" i="7"/>
  <c r="G37" i="6"/>
  <c r="G35" i="6"/>
  <c r="G31" i="6"/>
  <c r="G29" i="6"/>
  <c r="G28" i="6"/>
  <c r="G27" i="6"/>
  <c r="G24" i="6"/>
  <c r="G20" i="6"/>
  <c r="G18" i="6"/>
  <c r="G17" i="6"/>
  <c r="G13" i="6"/>
  <c r="G9" i="6"/>
  <c r="G6" i="6"/>
  <c r="G5" i="6"/>
  <c r="G4" i="6"/>
  <c r="G32" i="5"/>
  <c r="G24" i="5"/>
  <c r="G20" i="5"/>
  <c r="G18" i="5"/>
  <c r="G17" i="5"/>
  <c r="G16" i="5"/>
  <c r="G9" i="5"/>
  <c r="G8" i="5"/>
  <c r="G6" i="5"/>
  <c r="G30" i="4"/>
  <c r="G26" i="4"/>
  <c r="G24" i="4"/>
  <c r="G19" i="4"/>
  <c r="G16" i="4"/>
  <c r="G15" i="4"/>
  <c r="G13" i="4"/>
  <c r="G11" i="4"/>
  <c r="G9" i="4"/>
  <c r="G8" i="4"/>
  <c r="G5" i="4"/>
  <c r="G4" i="4"/>
  <c r="G33" i="3"/>
  <c r="G27" i="3"/>
  <c r="G25" i="3"/>
  <c r="G24" i="3"/>
  <c r="G21" i="3"/>
  <c r="G19" i="3"/>
  <c r="G16" i="3"/>
  <c r="G13" i="3"/>
  <c r="G12" i="3"/>
  <c r="G8" i="3"/>
  <c r="G6" i="3"/>
  <c r="G5" i="3"/>
  <c r="G4" i="3"/>
  <c r="G27" i="2"/>
  <c r="G26" i="2"/>
  <c r="G24" i="2"/>
  <c r="G21" i="2"/>
  <c r="G19" i="2"/>
  <c r="G16" i="2"/>
  <c r="G12" i="2"/>
  <c r="G10" i="2"/>
  <c r="G4" i="2"/>
</calcChain>
</file>

<file path=xl/comments1.xml><?xml version="1.0" encoding="utf-8"?>
<comments xmlns="http://schemas.openxmlformats.org/spreadsheetml/2006/main">
  <authors>
    <author/>
  </authors>
  <commentList>
    <comment ref="A1" authorId="0">
      <text>
        <r>
          <rPr>
            <sz val="10"/>
            <color rgb="FF000000"/>
            <rFont val="Arial"/>
          </rPr>
          <t>.
	-Анна Софина
----
https://youtu.be/ccNZkW9RN-I
	-Ольга Чилимкина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G8" authorId="0">
      <text>
        <r>
          <rPr>
            <sz val="10"/>
            <color rgb="FF000000"/>
            <rFont val="Arial"/>
          </rPr>
          <t>изучить п. 111 если нет технической возможности</t>
        </r>
      </text>
    </comment>
  </commentList>
</comments>
</file>

<file path=xl/sharedStrings.xml><?xml version="1.0" encoding="utf-8"?>
<sst xmlns="http://schemas.openxmlformats.org/spreadsheetml/2006/main" count="8536" uniqueCount="3049">
  <si>
    <t>№</t>
  </si>
  <si>
    <t>Кто проводит</t>
  </si>
  <si>
    <t>Расписание занятий 1А класса</t>
  </si>
  <si>
    <t xml:space="preserve">Время </t>
  </si>
  <si>
    <t>Предмет (класс)</t>
  </si>
  <si>
    <t xml:space="preserve">Ресурс </t>
  </si>
  <si>
    <t xml:space="preserve">Тематика консультаций </t>
  </si>
  <si>
    <t>ПОНЕДЕЛЬНИК. 27 апреля</t>
  </si>
  <si>
    <t>Нечаева В.А.</t>
  </si>
  <si>
    <t xml:space="preserve">ПОНЕДЕЛЬНИК. 4 МАЯ (выходной) </t>
  </si>
  <si>
    <t>17:00-19:00</t>
  </si>
  <si>
    <t>УРОК</t>
  </si>
  <si>
    <t>Русский язык, литература</t>
  </si>
  <si>
    <t>ВРЕМЯ</t>
  </si>
  <si>
    <t>СПОСОБ</t>
  </si>
  <si>
    <t>ПРЕДМЕТ
учитель</t>
  </si>
  <si>
    <t>ТЕМА УРОКА</t>
  </si>
  <si>
    <t xml:space="preserve">РЕСУРС
</t>
  </si>
  <si>
    <t>ДОМАШНЕЕ ЗАДАНИЕ</t>
  </si>
  <si>
    <t xml:space="preserve"> Viber (группа), Вконтакте (беседа)</t>
  </si>
  <si>
    <t>- особенности организации учебного дня;                                                             - способ передачи учителю учебных заданий от учеников;                                                       - особенности получения индивидуальных консультаций для обучающихся с трудностями в понимании и усвоении учебного материала.</t>
  </si>
  <si>
    <t>Ильина Л.А.</t>
  </si>
  <si>
    <t>09:00-20:00</t>
  </si>
  <si>
    <t>Viber (родительская группа)</t>
  </si>
  <si>
    <t>Калинина Т.С.</t>
  </si>
  <si>
    <t>16:00-18:00</t>
  </si>
  <si>
    <t>Русский язык, литература (5А, 5Б класс)</t>
  </si>
  <si>
    <t>Почта в АСУ РСО, VK</t>
  </si>
  <si>
    <t xml:space="preserve">- способ передачи  учебных заданий для  учеников;                                   -особенности выполнения домашнего задания учащимися;
- о способе передачи выполненного задания  учителю                        -особенности организации работы по видеоурокам, направленным на изучение и повторение тем;                                             </t>
  </si>
  <si>
    <t>1.</t>
  </si>
  <si>
    <t>08.30-09.00</t>
  </si>
  <si>
    <t>С помощью ЭОР</t>
  </si>
  <si>
    <t>Иванова А.А.</t>
  </si>
  <si>
    <t>09:00-17:00</t>
  </si>
  <si>
    <t>Почта в АСУ РСО, Viber (родительская группа)</t>
  </si>
  <si>
    <t>Хатунцева З.В.</t>
  </si>
  <si>
    <t>10:00-19:00</t>
  </si>
  <si>
    <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</si>
  <si>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t>- особенности организации учебного дня; - особенности организации работы по видеоурокам, направленным на изучение и повторение тем; - способ организации получения учителем учебных заданий от учеников; - особенности получения индивидуальных консультаций для обучающихся с трудностями в понимании и усвоении учебного материала.</t>
  </si>
  <si>
    <t>Колеганова Анжела Геннадьевна</t>
  </si>
  <si>
    <t>09:00-15:00,
18:00-20:00</t>
  </si>
  <si>
    <t xml:space="preserve">И. Пивоварова «Кулинаки-пулинаки». О. Григорьев «Стук», И. Токмакова «Разговор Лютика и Жучка» </t>
  </si>
  <si>
    <t>Математика 9А и 9Б классы (алгебра, геометрия)</t>
  </si>
  <si>
    <t>Почта в АСУ РСО,
lika1377@mail.ru</t>
  </si>
  <si>
    <t>- особенности организации работы на платформах  ЯКласс и Решу ОГЭ;
- способ организации получения учебных заданий учеником от учителя; 
- способ организации получения результатов учебных заданий учителем от ученика; 
- особенности получения индивидуальных консультаций для обучающихся с трудностями в понимании и усвоении учебного материала.</t>
  </si>
  <si>
    <t>Григорьева Н.Р.</t>
  </si>
  <si>
    <t>10:00-17:00</t>
  </si>
  <si>
    <t xml:space="preserve">Математика (7а, 7б, 8а, 8б классы) </t>
  </si>
  <si>
    <t>- особенности организации учебного дня;
 - особенности организации работы по видеоурокам, направленным на изучение и повторение тем;
 - способ организации получения учителем учебных заданий от учеников;
 - особенности получения индивидуальных консультаций для обучающихся с трудностями в понимании и усвоении учебного материала.</t>
  </si>
  <si>
    <t>Александров А.В.</t>
  </si>
  <si>
    <t>18:00-20:00</t>
  </si>
  <si>
    <t>Математика (10-11 кл.)</t>
  </si>
  <si>
    <t>Почта в АСУ РСО; ВК; Viber; WhatsApp</t>
  </si>
  <si>
    <t>- особенности организации работы по видеоурокам, направленным на изучение и повторение тем; 
- особенности работы на платформе  ЯКласс;
- способ организации получения учебных заданий учеником от учителя; 
- способ организации получения результатов учебных заданий учителем от ученика; 
- особенности получения индивидуальных консультаций для обучающихся с трудностями в понимании и усвоении учебного материала.</t>
  </si>
  <si>
    <t>Акимова Л.Ф.</t>
  </si>
  <si>
    <t>не предусмотрено</t>
  </si>
  <si>
    <t>09:00-14:00</t>
  </si>
  <si>
    <t>Математика</t>
  </si>
  <si>
    <t>-способ передачи учителю учебных заданий от учеников,.</t>
  </si>
  <si>
    <t>Гаязова Г.Ф.</t>
  </si>
  <si>
    <t>11:00-15.00</t>
  </si>
  <si>
    <t>Математика (6А, 6Б, 6В, 6Г)</t>
  </si>
  <si>
    <t>Иванова С.Ю.</t>
  </si>
  <si>
    <t>15:00-18:00</t>
  </si>
  <si>
    <t>Математика (5А, 5Б, 5В)</t>
  </si>
  <si>
    <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</si>
  <si>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t>- особенности организации учебного дня;
 - способ передачи учителю учебных заданий от учеников;
 - особенности получения индивидуальных консультаций 
для обучающихся с трудностями в понимании и усвоении учебного материала.</t>
  </si>
  <si>
    <t>Мастерова М.В.</t>
  </si>
  <si>
    <t>09:00-19:00</t>
  </si>
  <si>
    <t>Физика, астрономия, ВД</t>
  </si>
  <si>
    <t>Почта в АСУ РСО, Viber (родительская группа), беседа в ВК, электронная почта masterova.1976@mail.ru</t>
  </si>
  <si>
    <t>- особенности организации учебного дня;                                       -особенности работы на платформе  РЭШ;
- особенности выполнения домашнего задания учащимися;
- о способе передачи выполненного задания  учителю;</t>
  </si>
  <si>
    <t>Морозова Т.Н.</t>
  </si>
  <si>
    <t>12:00-14:00</t>
  </si>
  <si>
    <t xml:space="preserve">Физика </t>
  </si>
  <si>
    <t xml:space="preserve">Почта в АСУ РСО; беседа в  ВК </t>
  </si>
  <si>
    <t>Гилязова Г.Х.</t>
  </si>
  <si>
    <t>2.</t>
  </si>
  <si>
    <t>10:00-15.00</t>
  </si>
  <si>
    <t>09.20-09.50</t>
  </si>
  <si>
    <t>Химия, ВД</t>
  </si>
  <si>
    <t>Самостоятельная работа</t>
  </si>
  <si>
    <r>
      <t>Русский язык</t>
    </r>
    <r>
      <rPr>
        <i/>
        <sz val="10"/>
        <rFont val="Arial"/>
      </rPr>
      <t xml:space="preserve"> 
Косаковская Марина Алексеевна</t>
    </r>
  </si>
  <si>
    <t>- особенности работы на платформе  РЭШ;
- особенности выполнения домашнего задания учащимися;
- о способе передачи выполненного задания  учителю;</t>
  </si>
  <si>
    <t>Хмелёва В.В.</t>
  </si>
  <si>
    <t>12:00-19:00</t>
  </si>
  <si>
    <t xml:space="preserve">Биология (6, 7, 10, 11 классы) </t>
  </si>
  <si>
    <t>Обозначение гласных звуков буквами в ударных и безударных слогах.</t>
  </si>
  <si>
    <t>Устно упр 16 уч с 70. Письменно уч с 70 упр 15</t>
  </si>
  <si>
    <t>Фомина Л.О.</t>
  </si>
  <si>
    <t>Биология (5, 8, 9, 10 классы)</t>
  </si>
  <si>
    <t xml:space="preserve">Группа для родителей, почта в АСУ РСО, ВК.     </t>
  </si>
  <si>
    <r>
      <t>Русский язык</t>
    </r>
    <r>
      <rPr>
        <i/>
        <sz val="10"/>
        <rFont val="Arial"/>
      </rPr>
      <t xml:space="preserve"> 
Косаковская Марина Алексеевна</t>
    </r>
  </si>
  <si>
    <t>Шарафутдинова З.Г.</t>
  </si>
  <si>
    <t>09:00-15:00</t>
  </si>
  <si>
    <t>География</t>
  </si>
  <si>
    <t>- особенности работы на платформе  РЭШ;
- особенности выполнения домашнего задания учащимися;
- о способе передачи выполненного задания  учителю;</t>
  </si>
  <si>
    <t>Расписание занятий 1Б класса</t>
  </si>
  <si>
    <t>Шахова И.С.</t>
  </si>
  <si>
    <t>3.</t>
  </si>
  <si>
    <t>09:00-12:00</t>
  </si>
  <si>
    <t>10.10-10.40</t>
  </si>
  <si>
    <t>История, обществознание, ВД</t>
  </si>
  <si>
    <t>Почта в АСУ РСО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</si>
  <si>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</si>
  <si>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Сложение вида:  + 7.</t>
  </si>
  <si>
    <t>Изучить вводную часть уч с 70, заучить примеры в рамках. Письменно № 1,2. Устно №3,4</t>
  </si>
  <si>
    <t>Ефремова М.Н.</t>
  </si>
  <si>
    <t>10:00-15:00</t>
  </si>
  <si>
    <t>История,обществознание, ОБЖ, ОДНКНР</t>
  </si>
  <si>
    <t>Почта в АСУ РСО, Viber, efremovamari2015@yandex.ru</t>
  </si>
  <si>
    <t>Баранова И.А.</t>
  </si>
  <si>
    <t xml:space="preserve">История, обществознание 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</si>
  <si>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</si>
  <si>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Решетникова Ю.С.</t>
  </si>
  <si>
    <t>12:00-15:00</t>
  </si>
  <si>
    <t>Информатика (7-11 классы)</t>
  </si>
  <si>
    <t>Почта в АСУ РСО, ВК</t>
  </si>
  <si>
    <t>- особенности организации работы по видеоурокам, направленным на изучение и повторение тем; 
- особенности работы на платформах  РЭШ, Решу ОГЭ, Решу ЕГЭ;
- способ организации получения учебных заданий учеником от учителя; 
- способ организации получения результатов учебных заданий учителем от ученика; 
- особенности получения индивидуальных консультаций для обучающихся с трудностями в понимании и усвоении учебного материала.</t>
  </si>
  <si>
    <t>Кузьмина Т.В.</t>
  </si>
  <si>
    <t>Немецкий язык, английский язык</t>
  </si>
  <si>
    <t>Почта в АСУ РСО; ВК</t>
  </si>
  <si>
    <t>- особенности работы на платформе  РЭШ;
- особенности выполнения домашнего задания учащимися;
- о способе передачи выполненного задания  учителю.</t>
  </si>
  <si>
    <t>Атанова И.И.</t>
  </si>
  <si>
    <t>12:00-17:00</t>
  </si>
  <si>
    <t>Английский язык</t>
  </si>
  <si>
    <t>Почта в АСУ РСО (Viber - 5 "А"класс)</t>
  </si>
  <si>
    <t>- способ передачи  учебных заданий для  учеников;                                   -особенности выполнения домашнего задания учащимися; -особенности организации работы по видеоурокам, направленным на изучение и повторение тем
- о способе передачи выполненного задания  учителю</t>
  </si>
  <si>
    <t>ЗАВТРАК 10.40-11.10</t>
  </si>
  <si>
    <t>Софина А.В.</t>
  </si>
  <si>
    <t>РЕСУРС</t>
  </si>
  <si>
    <t>11:00-17:00</t>
  </si>
  <si>
    <t>Котрухова О.П.</t>
  </si>
  <si>
    <t>ИЗО</t>
  </si>
  <si>
    <t>-особенности организации учебного дня; -способ организации получения учителем учебных заданий от учеников; -особенности получения индивидуальных консультаций для обучающихся с трудностями в понимании и усвоении учебного материала</t>
  </si>
  <si>
    <t>Спиридонов О.Л.</t>
  </si>
  <si>
    <t>16:00-19:00</t>
  </si>
  <si>
    <t>Технология</t>
  </si>
  <si>
    <t>Почта В АСУ РСО; spiriridonov_oleg@mail.ru</t>
  </si>
  <si>
    <t>- особенности организации учебного дня;                                                                 - способ организации получения учителем учебных заданий от учеников;                           - особенности получения индивидуальных консультаций для обучающихся с трудностями в понимании и усвоении учебного материала.</t>
  </si>
  <si>
    <t>Сидорова С.В.</t>
  </si>
  <si>
    <r>
      <rPr>
        <b/>
        <sz val="10"/>
        <rFont val="Arial"/>
      </rPr>
      <t xml:space="preserve">Литературное чтение 
</t>
    </r>
    <r>
      <rPr>
        <i/>
        <sz val="10"/>
        <rFont val="Arial"/>
      </rPr>
      <t>Чилимкина Ольга Владимировна</t>
    </r>
  </si>
  <si>
    <t>4.</t>
  </si>
  <si>
    <t>15:00-19:00</t>
  </si>
  <si>
    <t>К. Чуковский «Федотка».  О. Дриз «Привет»</t>
  </si>
  <si>
    <t>11.10-11.40</t>
  </si>
  <si>
    <t>Музыка</t>
  </si>
  <si>
    <r>
      <t xml:space="preserve">Музыка 
</t>
    </r>
    <r>
      <rPr>
        <i/>
        <sz val="10"/>
        <rFont val="Arial"/>
      </rPr>
      <t>Косаковская Марина Алексеевна</t>
    </r>
  </si>
  <si>
    <t>Музыкальные инструменты</t>
  </si>
  <si>
    <t>Косаковская М.А.</t>
  </si>
  <si>
    <t>https://yandex.ru/video/search?text=инфоурок%20музыка%201%20класс%20музыкальные%20инструменты&amp;path=wizard&amp;parent-reqid=1587887506927551-1120806453643026472200121-production-app-host-man-web-yp-314&amp;filmId=6481919450001596331</t>
  </si>
  <si>
    <t>Начальные классы</t>
  </si>
  <si>
    <t>- особенности организации учебного дня;
- особенности организации работы по видеоурокам, направленным на изучение и повторение тем;
- способ организации получения учителем учебных заданий от учеников;
- особенности получения индивидуальных консультаций для обучающихся с трудностями в понимании и усвоении учебного материала.</t>
  </si>
  <si>
    <t>Чилимкина О.В.</t>
  </si>
  <si>
    <t>14:00-18:00</t>
  </si>
  <si>
    <t>Viber (родительская группа), телефон</t>
  </si>
  <si>
    <t>-особенности организации учебного дня;
-особенности работы на платформе РЕШ, Учи.ру
-особенности организации работы по видеоурокам</t>
  </si>
  <si>
    <t>Арланова С.Е.</t>
  </si>
  <si>
    <t>Viber (родительская группа), телефон, электронная почта</t>
  </si>
  <si>
    <t>-особенности организации учебного дня;
-особенности работы на платформе РЕШ, Учи.ру
-особенности организации работы по видеоурокам</t>
  </si>
  <si>
    <t>Рачкова Е.В.</t>
  </si>
  <si>
    <t>16.00-18.00</t>
  </si>
  <si>
    <t>Viber (родительская группа), телефон, электронная почта, АСУ РСО</t>
  </si>
  <si>
    <t>Батраева О.Е.</t>
  </si>
  <si>
    <r>
      <t xml:space="preserve">Музыка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</si>
  <si>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>2Б</t>
    </r>
    <r>
      <rPr>
        <sz val="10"/>
        <color rgb="FF000000"/>
        <rFont val="Arial"/>
      </rPr>
      <t xml:space="preserve"> (русский язык, литературное чтение, математика,окружающий мир, технология, изо, музыка;             </t>
    </r>
    <r>
      <rPr>
        <b/>
        <i/>
        <sz val="10"/>
        <rFont val="Arial"/>
      </rPr>
      <t>ВД</t>
    </r>
    <r>
      <rPr>
        <b/>
        <sz val="10"/>
        <rFont val="Arial"/>
      </rPr>
      <t xml:space="preserve"> </t>
    </r>
    <r>
      <rPr>
        <sz val="10"/>
        <color rgb="FF000000"/>
        <rFont val="Arial"/>
      </rPr>
      <t>("Край, в котором мы живём", "Мир, который мы построим", "Умники и умницы", "Путь к здоровью", Динамическая пауза))</t>
    </r>
  </si>
  <si>
    <t>5.</t>
  </si>
  <si>
    <t>12.00-12.30</t>
  </si>
  <si>
    <r>
      <t xml:space="preserve">ВД "Умники и умницы" 
</t>
    </r>
    <r>
      <rPr>
        <i/>
        <sz val="10"/>
        <color rgb="FF000000"/>
        <rFont val="Arial"/>
      </rPr>
      <t>Косаковская Марина Алексеевна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</si>
  <si>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</si>
  <si>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Согласные звуки и буквы, обозначающие согласные звуки.</t>
  </si>
  <si>
    <t>Игра "Лабиринт"</t>
  </si>
  <si>
    <t>https://img.labirint.ru/rcimg/88d70c27395d1c7ba987c41033f82fc7/1920x1080/comments_pic/1812/1_c977a26c725a5f524c6875a517b4eb98_1521558634.jpg?1521558645</t>
  </si>
  <si>
    <t>Шелкаева А.А.</t>
  </si>
  <si>
    <t>14:00-17:00</t>
  </si>
  <si>
    <t>Начальные классы, английский язык</t>
  </si>
  <si>
    <t>Viber (родительская группа начальные классы+английский язык), телефон, АСУ РСО</t>
  </si>
  <si>
    <t>- особенности работы на платформе Учи.ру;
- особенности организации учебного дня;
- особенности организации работы по видеоурокам, направленным на изучение и повторение тем;
- способ организации получения учителем учебных заданий от учеников;
- особенности получения индивидуальных консультаций дляобучающихся с трудностями в понимании и усвоении учебного материала.</t>
  </si>
  <si>
    <t>Прохорова Т.С.</t>
  </si>
  <si>
    <t>Салтаева Н.Г.</t>
  </si>
  <si>
    <t>15.00-18.00</t>
  </si>
  <si>
    <r>
      <rPr>
        <b/>
        <sz val="10"/>
        <rFont val="Arial"/>
      </rPr>
      <t>Математика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</si>
  <si>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Viber (родительская группа), телефон, АСУ РСО</t>
  </si>
  <si>
    <t>Таблица сложения. Состав чисел второго десятка</t>
  </si>
  <si>
    <t>- особенности работы на платформе Яндекс учебник
- особенности выполнения домашнего задания учащимися;  особенности организации работы по видеоурокам, направленным на изучение и повторение тем; 
- о способе передачи выполненного задания  учителю;</t>
  </si>
  <si>
    <r>
      <t xml:space="preserve">ВД "Умники и умницы" 
</t>
    </r>
    <r>
      <rPr>
        <i/>
        <sz val="10"/>
        <color rgb="FF000000"/>
        <rFont val="Arial"/>
      </rPr>
      <t>Косаковская Марина Алексеевна</t>
    </r>
  </si>
  <si>
    <t>Левкина Т.Н.</t>
  </si>
  <si>
    <t>6.</t>
  </si>
  <si>
    <t xml:space="preserve">10:00-12:00, 16:00-18:00 </t>
  </si>
  <si>
    <t>12.40-13.10</t>
  </si>
  <si>
    <t>С помощью ЭОР, самостоятельно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</si>
  <si>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</si>
  <si>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t>Николаева Л.А.</t>
  </si>
  <si>
    <t xml:space="preserve">09:00-12:00, 16:00-19:00 </t>
  </si>
  <si>
    <t>Гимнастика</t>
  </si>
  <si>
    <t>-особенности работы на платформе РЭШ, Яндек. Учебник; -особенности выполнения домашнего задания учащимися;- о способе передачи выполненного задания учителю</t>
  </si>
  <si>
    <t>Прокофьева Т.А.</t>
  </si>
  <si>
    <t>09:00-12:00, 18:00-20:00</t>
  </si>
  <si>
    <t>особенности работы на платформе Яндекс учебник, особенности выполнения домашнего задания, о способе передачи выполненного задания учителю</t>
  </si>
  <si>
    <t>Назарова М.В.</t>
  </si>
  <si>
    <t>Вн.деят. "Азбука нравственности" , "Волшебный мир сказки", "Куклы из бабушкиного сундука"</t>
  </si>
  <si>
    <t>Почта в АСУ РСО,  kurkina-66@mail.ru</t>
  </si>
  <si>
    <t xml:space="preserve">- особенности организации учебного дня;
- особенности организации работы по видеоурокам, направленным на изучение и повторение тем;
- способ организации получения учителем учебных заданий от учеников;
</t>
  </si>
  <si>
    <t>Павлов А.А.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</si>
  <si>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</si>
  <si>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rPr>
        <b/>
        <sz val="10"/>
        <rFont val="Arial"/>
      </rPr>
      <t>Музыка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</si>
  <si>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«Чудесная лютня» (по алжирской сказке). Звучащие картины.</t>
  </si>
  <si>
    <t>13.00-15.00</t>
  </si>
  <si>
    <t>История, обществознание, ОБЖ</t>
  </si>
  <si>
    <t>Почта в АСУ РСО, телефон, VK</t>
  </si>
  <si>
    <t>Абрамов С.А.</t>
  </si>
  <si>
    <r>
      <rPr>
        <b/>
        <sz val="10"/>
        <rFont val="Arial"/>
      </rPr>
      <t>ВД "Азбука здоровья и безопасности"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</si>
  <si>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t>Физическая культура</t>
  </si>
  <si>
    <t>Почта в АСУ РСО.телефон.</t>
  </si>
  <si>
    <t>Игры "Пустое место", "Космонавты"</t>
  </si>
  <si>
    <t>Просмотреть памятку (вайбер).</t>
  </si>
  <si>
    <t>Михайлов С.Э.</t>
  </si>
  <si>
    <t>Никифоров А.М.</t>
  </si>
  <si>
    <t>9.00-16.00</t>
  </si>
  <si>
    <t>ВТОРНИК. 28 апреля</t>
  </si>
  <si>
    <t>Физическая культура 1, 3, 4 кл.</t>
  </si>
  <si>
    <t>Почта в АСУ РСО, телефон, Viber, nikan_00@mail.ru</t>
  </si>
  <si>
    <t>ВТОРНИК. 5 мая (выходной)</t>
  </si>
  <si>
    <r>
      <t xml:space="preserve">Литературное чтение </t>
    </r>
    <r>
      <rPr>
        <i/>
        <sz val="10"/>
        <rFont val="Arial"/>
      </rPr>
      <t>Косаковская Марина Алексеевна</t>
    </r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</si>
  <si>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</si>
  <si>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>К.И. Чуковский «Телефон»</t>
  </si>
  <si>
    <t xml:space="preserve">Комплекс ОРУ №4. </t>
  </si>
  <si>
    <t xml:space="preserve">АСУ РСО. Самостоятельно выполнить комплекс ОРУ №4. </t>
  </si>
  <si>
    <r>
      <t xml:space="preserve">Литературное чтение </t>
    </r>
    <r>
      <rPr>
        <i/>
        <sz val="10"/>
        <rFont val="Arial"/>
      </rPr>
      <t>Косаковская Марина Алексеевна</t>
    </r>
  </si>
  <si>
    <t xml:space="preserve">С помощью ЭОР 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</si>
  <si>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</si>
  <si>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Обозначение гласных звуков буквами в безударных слогах двусложных слов.</t>
  </si>
  <si>
    <t>Выполнить из учебника на с.68 упр.11 (письм.), упр.12 (письм.), упр.13 (письм.). Написать слово "Словарь": петух, заяц.</t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</si>
  <si>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</si>
  <si>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И. Пивоварова «Кулинаки-пулинаки». О. Григорьев «Стук», И. Токмакова «Разговор Лютика и Жучка»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</si>
  <si>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</si>
  <si>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</si>
  <si>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Сложение вида:  + 8,  + 9.</t>
  </si>
  <si>
    <t>Изучить вводную часть, заучить примеры в рамках.Устно №5,6. Письменно №1,2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</si>
  <si>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</si>
  <si>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</si>
  <si>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Слова с удвоенными согласными</t>
  </si>
  <si>
    <r>
      <t xml:space="preserve">Окружающий мир </t>
    </r>
    <r>
      <rPr>
        <i/>
        <sz val="10"/>
        <rFont val="Arial"/>
      </rPr>
      <t>Косаковская Марина Алексеевна</t>
    </r>
  </si>
  <si>
    <t xml:space="preserve">Зачем нужны автомобили? </t>
  </si>
  <si>
    <r>
      <t xml:space="preserve">Окружающий мир 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</si>
  <si>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</si>
  <si>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Решение текстовых задач, числовых 
выражений.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</si>
  <si>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</si>
  <si>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 xml:space="preserve">Учебник с.73 №1(1 -2 столбик), 4 - выполнить письменно в тетради. 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</si>
  <si>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</si>
  <si>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rPr>
        <b/>
        <sz val="10"/>
        <rFont val="Arial"/>
      </rPr>
      <t>Окружающий мир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</si>
  <si>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Зачем нужны поезда?</t>
  </si>
  <si>
    <t>СРЕДА. 29 апреля</t>
  </si>
  <si>
    <t>СРЕДА. 6 МАЯ</t>
  </si>
  <si>
    <r>
      <t xml:space="preserve">Литературное чтение </t>
    </r>
    <r>
      <rPr>
        <i/>
        <sz val="10"/>
        <rFont val="Arial"/>
      </rPr>
      <t>Косаковская Марина Алексеевна</t>
    </r>
  </si>
  <si>
    <r>
      <t xml:space="preserve">Литературное чтение </t>
    </r>
    <r>
      <rPr>
        <i/>
        <sz val="10"/>
        <rFont val="Arial"/>
      </rPr>
      <t>Косаковская Марина Алексеевна</t>
    </r>
  </si>
  <si>
    <r>
      <rPr>
        <b/>
        <sz val="10"/>
        <color rgb="FF9900FF"/>
        <rFont val="Arial"/>
      </rPr>
      <t>ВД "Умники и умницы"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</si>
  <si>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Конкурс «Составь слова»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</si>
  <si>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</si>
  <si>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Выписать из орфографического словаря уч с 137 10 слов, подчеркнуть буквы, которые над запомнить, поставить удареие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</si>
  <si>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</si>
  <si>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</si>
  <si>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К.И. Чуковский "Телефон".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</si>
  <si>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</si>
  <si>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</si>
  <si>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</si>
  <si>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>Комплекс ОРУ №4. Бег 30 м.</t>
  </si>
  <si>
    <t>АСУ РСО. Самостоятельно выполнить комплекс ОРУ №4. При имеющейся возможности выполнит бег на скорость 30 м.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</si>
  <si>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</si>
  <si>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Буквы йи и. Звук [й’] и звук [и]. Перенос слов с буквой й.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</si>
  <si>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</si>
  <si>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</si>
  <si>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t xml:space="preserve">Музыка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</si>
  <si>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</si>
  <si>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Повторение пройденного. Задания творческого и поискового характера «Странички для любознательных».</t>
  </si>
  <si>
    <t>Учебник с.76 № 2,10 - выполнить письменно в тетради</t>
  </si>
  <si>
    <r>
      <t xml:space="preserve">Музыка 
</t>
    </r>
    <r>
      <rPr>
        <i/>
        <sz val="10"/>
        <rFont val="Arial"/>
      </rPr>
      <t>Косаковская Марина Алексеевна</t>
    </r>
  </si>
  <si>
    <r>
      <rPr>
        <sz val="10"/>
        <color rgb="FF00000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</si>
  <si>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t>ЧЕТВЕРГ. 30 апреля</t>
  </si>
  <si>
    <t>ЧЕТВЕРГ. 7 МАЯ</t>
  </si>
  <si>
    <t>Музыка в цирке.</t>
  </si>
  <si>
    <r>
      <t xml:space="preserve">Литературное чтение </t>
    </r>
    <r>
      <rPr>
        <i/>
        <sz val="10"/>
        <rFont val="Arial"/>
      </rPr>
      <t>Косаковская Марина Алексеевна</t>
    </r>
  </si>
  <si>
    <t xml:space="preserve">М. Пляцковский «Помощник». Урок – обобщение по разделу «И в шутку, и всерьёз». </t>
  </si>
  <si>
    <r>
      <t xml:space="preserve">ВД "Ритмика"
</t>
    </r>
    <r>
      <rPr>
        <i/>
        <sz val="10"/>
        <color rgb="FF000000"/>
        <rFont val="Arial"/>
      </rPr>
      <t>Сидорова С.В.</t>
    </r>
  </si>
  <si>
    <r>
      <t xml:space="preserve">Литературное чтение </t>
    </r>
    <r>
      <rPr>
        <i/>
        <sz val="10"/>
        <rFont val="Arial"/>
      </rPr>
      <t>Косаковская Марина Алексеевна</t>
    </r>
  </si>
  <si>
    <r>
      <rPr>
        <sz val="10"/>
        <color rgb="FF00000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</si>
  <si>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t>Твёрдые и мягкие согласные звуки. Буквы для обозначения твёрдых и мягких согласных звуков.</t>
  </si>
  <si>
    <t xml:space="preserve">Самостоятельная работа 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</si>
  <si>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</si>
  <si>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</si>
  <si>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РТ с.38</t>
  </si>
  <si>
    <r>
      <t xml:space="preserve">ИЗО 
</t>
    </r>
    <r>
      <rPr>
        <i/>
        <sz val="10"/>
        <rFont val="Arial"/>
      </rPr>
      <t>Чилимкина Ольга Владимировна</t>
    </r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</si>
  <si>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</si>
  <si>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Город, в котором мы живем (памятники архитектуры, образ города)</t>
  </si>
  <si>
    <t>Просмотреть презентацию (вайбер). Нарисовать образ города.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</si>
  <si>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</si>
  <si>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 xml:space="preserve"> Решение текстовых задач, числовых выражений.</t>
  </si>
  <si>
    <t>Решить на с.73 №1(письм.),№2 (устно),№3 (1 ст. письм.).Выполнить задания в РТ на с.38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</si>
  <si>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</si>
  <si>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</si>
  <si>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 xml:space="preserve"> Комплекс ОРУ №4. Прыжок в длину с места.</t>
  </si>
  <si>
    <t>АСУ РСО. Выполнить саостоятельно комплекс общеразвивающих упражнений. Самостоятельно выплонить прыжки в длину с места.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</si>
  <si>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</si>
  <si>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 xml:space="preserve">Комплекс ОРУ №3. </t>
  </si>
  <si>
    <t>АСУ РСО. Выполнить саостоятельно комплекс общеразвивающих упражнений. Отработать ведение мяча.</t>
  </si>
  <si>
    <r>
      <t xml:space="preserve">Технология 
</t>
    </r>
    <r>
      <rPr>
        <i/>
        <sz val="10"/>
        <rFont val="Arial"/>
      </rPr>
      <t>Косаковская Марина Алексеевна</t>
    </r>
  </si>
  <si>
    <t>Полеты человека</t>
  </si>
  <si>
    <t>https://yandex.ru/video/search?text=технология%201%20класс%20полеты%20человека&amp;path=wizard&amp;parent-reqid=1588156376679710-690252047282830859000287-production-app-host-man-web-yp-108&amp;filmId=5335052301943607345</t>
  </si>
  <si>
    <r>
      <t xml:space="preserve">Классный час
</t>
    </r>
    <r>
      <rPr>
        <i/>
        <sz val="10"/>
        <color rgb="FF000000"/>
        <rFont val="Arial"/>
      </rPr>
      <t>Чилимкина Ольга Владимировна</t>
    </r>
  </si>
  <si>
    <t>Первое мая - праздник весны и труда.</t>
  </si>
  <si>
    <r>
      <t xml:space="preserve">Технология 
</t>
    </r>
    <r>
      <rPr>
        <i/>
        <sz val="10"/>
        <rFont val="Arial"/>
      </rPr>
      <t>Косаковская Марина Алексеевна</t>
    </r>
  </si>
  <si>
    <t>ПЯТНИЦА. 8 МАЯ</t>
  </si>
  <si>
    <t xml:space="preserve">Самостоятельная работа. </t>
  </si>
  <si>
    <r>
      <rPr>
        <sz val="10"/>
        <color rgb="FF00000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Косаковская Марина Алексеевна</t>
    </r>
  </si>
  <si>
    <t>Внеклассное чтение</t>
  </si>
  <si>
    <t>Чтение любой книги</t>
  </si>
  <si>
    <r>
      <rPr>
        <sz val="10"/>
        <color rgb="FF00000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Косаковская Марина Алексеевна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</si>
  <si>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</si>
  <si>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</si>
  <si>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Расписание занятий 1В класса</t>
  </si>
  <si>
    <t>С помощью ЭОР/ Самостоятельная работа</t>
  </si>
  <si>
    <r>
      <rPr>
        <b/>
        <sz val="10"/>
        <rFont val="Arial"/>
      </rPr>
      <t>Русский язык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</si>
  <si>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t>Согласные звуки и буквы, обозначающие согласные звуки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</si>
  <si>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Евгеньена</t>
    </r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</si>
  <si>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Никифоров Андрей Михайлович</t>
    </r>
  </si>
  <si>
    <t>Комплекс ОРУ №3. Т/Б на занятиях легкой атлетикой</t>
  </si>
  <si>
    <t>АСУ РСО. Выполнить комплекс общеразвивающих упражнений. Ознакоиться с Т/Б на занятиях легкой атлетикой</t>
  </si>
  <si>
    <t>11.40-12.10</t>
  </si>
  <si>
    <t xml:space="preserve"> Самостоятельная работа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</si>
  <si>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Евгеньена</t>
    </r>
  </si>
  <si>
    <r>
      <rPr>
        <b/>
        <sz val="10"/>
        <rFont val="Arial"/>
      </rPr>
      <t>ВД "Азбука здоровья"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Арланова Светлана
Евгеньевна</t>
    </r>
  </si>
  <si>
    <t xml:space="preserve">Настроение в школе и после школы. 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</si>
  <si>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</si>
  <si>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</si>
  <si>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t xml:space="preserve"> Слова с удвоенными согласными.</t>
  </si>
  <si>
    <t>С помощьюЭОР/ Самостоятельная работа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</si>
  <si>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</si>
  <si>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</si>
  <si>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t>С помощью ЭОР/ самостоятельная работа</t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</si>
  <si>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</si>
  <si>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t>Дом, который звучит.</t>
  </si>
  <si>
    <t xml:space="preserve">6. </t>
  </si>
  <si>
    <t xml:space="preserve">12.40-13.10
</t>
  </si>
  <si>
    <r>
      <rPr>
        <b/>
        <sz val="10"/>
        <color rgb="FF9900FF"/>
        <rFont val="Arial"/>
      </rPr>
      <t>ВД "Спортивные игры"</t>
    </r>
    <r>
      <rPr>
        <sz val="10"/>
        <color rgb="FF9900FF"/>
        <rFont val="Arial"/>
      </rPr>
      <t xml:space="preserve">
</t>
    </r>
    <r>
      <rPr>
        <i/>
        <sz val="10"/>
        <rFont val="Arial"/>
      </rPr>
      <t>Никифоров Андрей Михайлович</t>
    </r>
  </si>
  <si>
    <t>Комплекс ОРУ №3. Ведение мяча с изменение направления.</t>
  </si>
  <si>
    <t>АСУ РСО. Самостоятельно выполнить комплекс ОРУ №3. Отработка ведения мяча.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</si>
  <si>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</si>
  <si>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</si>
  <si>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Никифоров Андрей Михайлович</t>
    </r>
  </si>
  <si>
    <t xml:space="preserve">Комплекс ОРУ №3.Прыжок в длину с места. </t>
  </si>
  <si>
    <t>АСУ РСО. Выполнить комплекс общеразвивающих упражнений. Отработать прыжок в длину с места.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</si>
  <si>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</si>
  <si>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t xml:space="preserve"> </t>
  </si>
  <si>
    <r>
      <rPr>
        <b/>
        <sz val="10"/>
        <color rgb="FF9900FF"/>
        <rFont val="Arial"/>
      </rPr>
      <t>ВД "Ритмика"</t>
    </r>
    <r>
      <rPr>
        <sz val="10"/>
        <color rgb="FF000000"/>
        <rFont val="Arial"/>
      </rPr>
      <t xml:space="preserve">
Сидорова С.В.</t>
    </r>
  </si>
  <si>
    <t>ЧЕТВЕРГ. 30  апреля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</si>
  <si>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</si>
  <si>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t xml:space="preserve">Твёрдые и мягкие согласные звуки. Буквы для обозначения твёрдых и мягких согласных звуков. 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</si>
  <si>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Арланова Светлана Евгеньевна</t>
    </r>
  </si>
  <si>
    <t xml:space="preserve"> Повторение пройденного. Задания творческого и поискового характера «Странички для любознательных»</t>
  </si>
  <si>
    <t>Выполнить задания из учебника на с.76 №2 (письм.), №10(письм.)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</si>
  <si>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Никифоров Андрей Михайлович</t>
    </r>
  </si>
  <si>
    <t>Комплекс ОРУ №4. Бег с ускорение 10-15 м.</t>
  </si>
  <si>
    <t>АСУ РСО. Выполнить комплекс общеразвивающих упражнений. Выполнить бег с ускорением 10-15 метров (2-3 раза)</t>
  </si>
  <si>
    <t>С помощью ЭОР/ самостотельная работа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</si>
  <si>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</si>
  <si>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t>Сказочная страна.</t>
  </si>
  <si>
    <t>Расписание занятий 2А класса</t>
  </si>
  <si>
    <r>
      <t xml:space="preserve">Литературное чтение 
</t>
    </r>
    <r>
      <rPr>
        <i/>
        <sz val="10"/>
        <rFont val="Arial"/>
      </rPr>
      <t>Рачкова Е.В.</t>
    </r>
  </si>
  <si>
    <t>Б.В.Заходер «Песенки Винни-Пуха»</t>
  </si>
  <si>
    <t>Учебник стр 138, выучить песенку,ответить на вопрос : какой секрет знал ВИННИ -ПУХ ?</t>
  </si>
  <si>
    <t>учебник стр 138 в/ч</t>
  </si>
  <si>
    <r>
      <t xml:space="preserve">Русский язык
</t>
    </r>
    <r>
      <rPr>
        <i/>
        <sz val="10"/>
        <rFont val="Arial"/>
      </rPr>
      <t>Рачкова Е.В.</t>
    </r>
  </si>
  <si>
    <t>Местоимение (личное) как часть речи: его значение, употребление в речи</t>
  </si>
  <si>
    <t>Повторить правило, на стр 102 упр 175</t>
  </si>
  <si>
    <t>задание по карточке через Вайбер</t>
  </si>
  <si>
    <r>
      <t xml:space="preserve">Математика 
</t>
    </r>
    <r>
      <rPr>
        <i/>
        <sz val="10"/>
        <rFont val="Arial"/>
      </rPr>
      <t>Рачкова Е.В.</t>
    </r>
  </si>
  <si>
    <t>Приём умножения и деления на 10.</t>
  </si>
  <si>
    <t>работа по карточке для всего класса</t>
  </si>
  <si>
    <r>
      <t xml:space="preserve">Музыка 
</t>
    </r>
    <r>
      <rPr>
        <i/>
        <sz val="10"/>
        <rFont val="Arial"/>
      </rPr>
      <t>Рачкова Е.В.</t>
    </r>
  </si>
  <si>
    <t>Звучит нестареющий Моцарт. Симфония №40. Увертюра.</t>
  </si>
  <si>
    <t>не задано</t>
  </si>
  <si>
    <t>С помощью ЭОР/ онлайн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</si>
  <si>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Шелкаева Алёна Александровна</t>
    </r>
  </si>
  <si>
    <t>Глаголы в present Simple</t>
  </si>
  <si>
    <t>Р. т. стр.75</t>
  </si>
  <si>
    <r>
      <t xml:space="preserve">ВД "Умники и умницы" 
</t>
    </r>
    <r>
      <rPr>
        <i/>
        <sz val="10"/>
        <color rgb="FF000000"/>
        <rFont val="Arial"/>
      </rPr>
      <t>Рачкова Е.В.</t>
    </r>
  </si>
  <si>
    <t>Учимся составлять кроссворды</t>
  </si>
  <si>
    <t xml:space="preserve"> Смотри образец учителя, выполни по образцу ( Презентация через вайбер )</t>
  </si>
  <si>
    <t>Расписание занятий 2Б класса</t>
  </si>
  <si>
    <r>
      <t xml:space="preserve">Русский язык
</t>
    </r>
    <r>
      <rPr>
        <i/>
        <sz val="10"/>
        <rFont val="Arial"/>
      </rPr>
      <t>Рачкова Е.В.</t>
    </r>
  </si>
  <si>
    <t>Редактирование текста с повторяющимися именами существительными</t>
  </si>
  <si>
    <t>Работа по образцу учителя. составь свой текст</t>
  </si>
  <si>
    <t>задание через вайбер</t>
  </si>
  <si>
    <r>
      <t xml:space="preserve">Математика 
</t>
    </r>
    <r>
      <rPr>
        <i/>
        <sz val="10"/>
        <rFont val="Arial"/>
      </rPr>
      <t>Рачкова Е.В.</t>
    </r>
  </si>
  <si>
    <t>Решение примеров и задач. Задачи на нахождение неизвестного третьего слагаемого.</t>
  </si>
  <si>
    <t>Весь класс решает на стр 74 №1 по образцу. 2. выполняем геометрический вариант №4</t>
  </si>
  <si>
    <t>стр 75 №5 учебник</t>
  </si>
  <si>
    <r>
      <t xml:space="preserve">Физкультура 
</t>
    </r>
    <r>
      <rPr>
        <i/>
        <sz val="10"/>
        <rFont val="Arial"/>
      </rPr>
      <t>Абрамов С.А.</t>
    </r>
  </si>
  <si>
    <t>Ведение спиной.правымлевым боком</t>
  </si>
  <si>
    <t>Составить эстафету с мячами</t>
  </si>
  <si>
    <t xml:space="preserve">С помощью ЭОР/ онлайн-подключение </t>
  </si>
  <si>
    <r>
      <t xml:space="preserve">Литературное чтение
</t>
    </r>
    <r>
      <rPr>
        <i/>
        <sz val="10"/>
        <rFont val="Arial"/>
      </rPr>
      <t>Батраева О.Е.</t>
    </r>
  </si>
  <si>
    <t>Стихи И.П. Токмаковой.</t>
  </si>
  <si>
    <t>Выразительно читать на стр. 153-154</t>
  </si>
  <si>
    <r>
      <t xml:space="preserve">Окружающий мир 
</t>
    </r>
    <r>
      <rPr>
        <i/>
        <sz val="10"/>
        <rFont val="Arial"/>
      </rPr>
      <t>Рачкова Е.В.</t>
    </r>
  </si>
  <si>
    <t>Впереди лето</t>
  </si>
  <si>
    <r>
      <t xml:space="preserve">Русский язык
</t>
    </r>
    <r>
      <rPr>
        <i/>
        <sz val="10"/>
        <rFont val="Arial"/>
      </rPr>
      <t>Батраева О.Е.</t>
    </r>
  </si>
  <si>
    <t>Текст-рассуждение. Структура текста-рассуждения.</t>
  </si>
  <si>
    <t>рисунок для всего класса</t>
  </si>
  <si>
    <t>Выучить правило на стр. 105 возле фразы "Обратите внимание!"</t>
  </si>
  <si>
    <r>
      <t xml:space="preserve">ВД "Волшебный мир сказки" 
</t>
    </r>
    <r>
      <rPr>
        <i/>
        <sz val="10"/>
        <color rgb="FF000000"/>
        <rFont val="Arial"/>
      </rPr>
      <t>Назарова М.В.</t>
    </r>
  </si>
  <si>
    <r>
      <t xml:space="preserve">Математика  
</t>
    </r>
    <r>
      <rPr>
        <i/>
        <sz val="10"/>
        <rFont val="Arial"/>
      </rPr>
      <t>Батраева О.Е.</t>
    </r>
  </si>
  <si>
    <t>Умножение числа 3 и на 3.</t>
  </si>
  <si>
    <t>Мой любимый сказочный герой</t>
  </si>
  <si>
    <t>Учебник: стр.90 №1, задача 2</t>
  </si>
  <si>
    <r>
      <t xml:space="preserve">ВД "Мир, который..."  </t>
    </r>
    <r>
      <rPr>
        <i/>
        <sz val="10"/>
        <color rgb="FF000000"/>
        <rFont val="Arial"/>
      </rPr>
      <t>Рачкова Е.В.</t>
    </r>
  </si>
  <si>
    <t xml:space="preserve"> Я среди других людей. Настроение другого человека</t>
  </si>
  <si>
    <r>
      <t xml:space="preserve">Физкультура 
</t>
    </r>
    <r>
      <rPr>
        <i/>
        <sz val="10"/>
        <rFont val="Arial"/>
      </rPr>
      <t>Абрамов С.А.</t>
    </r>
  </si>
  <si>
    <t>Передача в движении</t>
  </si>
  <si>
    <t>Изучить технику передачи</t>
  </si>
  <si>
    <r>
      <t xml:space="preserve">Музыка  
</t>
    </r>
    <r>
      <rPr>
        <i/>
        <sz val="10"/>
        <rFont val="Arial"/>
      </rPr>
      <t>Батраева О.Е.</t>
    </r>
  </si>
  <si>
    <t>С помощью ЭОР/он-лайн (аудио сообщения)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</si>
  <si>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Шелкаева Алёна Александровна</t>
    </r>
  </si>
  <si>
    <t>Я стою на голове</t>
  </si>
  <si>
    <r>
      <t xml:space="preserve">ВД "Шахматы" 
</t>
    </r>
    <r>
      <rPr>
        <i/>
        <sz val="10"/>
        <color rgb="FF000000"/>
        <rFont val="Arial"/>
      </rPr>
      <t>Ефремова М.Н.</t>
    </r>
  </si>
  <si>
    <t>Шах и защита от шаха</t>
  </si>
  <si>
    <t>https://multiurok.ru/files/poniatiie-shakha-i-zashchity-ot-shakha.html</t>
  </si>
  <si>
    <t>Р. т. стр. 80</t>
  </si>
  <si>
    <t>игра в шахматы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</si>
  <si>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Абрамов С.А.</t>
    </r>
  </si>
  <si>
    <t>Подвижная игра "выстрел в небо</t>
  </si>
  <si>
    <t>Описать игру</t>
  </si>
  <si>
    <t>Упражнения отправить на почту sergey-abramov-2015@mail.ru</t>
  </si>
  <si>
    <t>7.</t>
  </si>
  <si>
    <t>13.20-13.50</t>
  </si>
  <si>
    <t>Самостоятельная работа с практическим материалом</t>
  </si>
  <si>
    <r>
      <t xml:space="preserve">ВД "Путь к здоровью" </t>
    </r>
    <r>
      <rPr>
        <i/>
        <sz val="10"/>
        <color rgb="FF000000"/>
        <rFont val="Arial"/>
      </rPr>
      <t>Батраева О.Е.</t>
    </r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</si>
  <si>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Рачкова Е.В.</t>
    </r>
  </si>
  <si>
    <t>Э.Успенский " Чебурашка "</t>
  </si>
  <si>
    <t>Учебник стр 139-140, ответь на вопрос : Как у забавного зверька появилось имя ?</t>
  </si>
  <si>
    <t>учебник стр 139-140, читать 3 раза. контроль выполняют родители</t>
  </si>
  <si>
    <t>Человек и его младшие друзья. Оздоровительная минутка " Упражнения животных "</t>
  </si>
  <si>
    <t>Поиграть в подвижные игры, согласно теме урока, из сборника игр.</t>
  </si>
  <si>
    <t xml:space="preserve"> С помощью ЭОР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</si>
  <si>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Рачкова Е.В.</t>
    </r>
  </si>
  <si>
    <r>
      <t xml:space="preserve">Литературное чтение 
</t>
    </r>
    <r>
      <rPr>
        <i/>
        <sz val="10"/>
        <rFont val="Arial"/>
      </rPr>
      <t>Батраева О.Е.</t>
    </r>
  </si>
  <si>
    <t xml:space="preserve">  Решение примеров и задач. Задачи на нахождение неизвестного третьего слагаемого.</t>
  </si>
  <si>
    <t>Г.Б. Остёр "Будем знакомы".</t>
  </si>
  <si>
    <t>Учебник: стр. 155-160 читать</t>
  </si>
  <si>
    <t>Онлайн-подключение через вайбер</t>
  </si>
  <si>
    <r>
      <t xml:space="preserve">Русский язык 
</t>
    </r>
    <r>
      <rPr>
        <i/>
        <sz val="10"/>
        <rFont val="Arial"/>
      </rPr>
      <t>Батраева О.Е.</t>
    </r>
  </si>
  <si>
    <t>Р/Р. Работа с текстом.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</si>
  <si>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</si>
  <si>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 xml:space="preserve">  Текст-рассуждение. Структура текста-рассуждения.</t>
  </si>
  <si>
    <t>прочитать текст на стр 105., определить главную мысль текста;какой вопрос можно задать к тексту?</t>
  </si>
  <si>
    <t>стр 105 выучить правило</t>
  </si>
  <si>
    <t>Учебник: стр. 106, упр. 182</t>
  </si>
  <si>
    <r>
      <t xml:space="preserve">Математика 
</t>
    </r>
    <r>
      <rPr>
        <i/>
        <sz val="10"/>
        <rFont val="Arial"/>
      </rPr>
      <t>Батраева О.Е.</t>
    </r>
  </si>
  <si>
    <t>Деление на 3.</t>
  </si>
  <si>
    <t>Выполнить задания в рабочей тетради на стр. 57 №44-45</t>
  </si>
  <si>
    <t>Выучить таблицу умножения на 3</t>
  </si>
  <si>
    <t xml:space="preserve">Самостоятельно 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</si>
  <si>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</si>
  <si>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 xml:space="preserve"> Работа с текстом.</t>
  </si>
  <si>
    <t>учебник стр 106 упр 181 устно. тест стр 107 ответь на вопросы</t>
  </si>
  <si>
    <t>стр 107  тест "Проверьсебя " устно</t>
  </si>
  <si>
    <t>С помощью ЭОР/Он -лайн урок (обмен аудио сообщениями)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</si>
  <si>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</si>
  <si>
    <t>Глаголы в Present Simple</t>
  </si>
  <si>
    <t xml:space="preserve">Самостоятельная работа с учебным материалом 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</si>
  <si>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Рачкова Е.В.</t>
    </r>
  </si>
  <si>
    <t>Повторение.Решение примеров и задач.</t>
  </si>
  <si>
    <t>Работа по учебнику стр 76 № 4 устно заполни таблицу,</t>
  </si>
  <si>
    <t xml:space="preserve"> стр 77 № 8 . № 6 по выбору  уравнение</t>
  </si>
  <si>
    <t>Р. т. стр. 75</t>
  </si>
  <si>
    <t xml:space="preserve"> Самостоятельно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</si>
  <si>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Рачкова Е.В.</t>
    </r>
  </si>
  <si>
    <t xml:space="preserve"> Э.Н.Успенский «Чебурашка»</t>
  </si>
  <si>
    <t>учебник стр 142-143.попробуй пересказать рассказ, составь план</t>
  </si>
  <si>
    <t>учебник стр 144 , ответь на вопросы, рисунок</t>
  </si>
  <si>
    <r>
      <t xml:space="preserve">Окружающий мир  
</t>
    </r>
    <r>
      <rPr>
        <i/>
        <sz val="10"/>
        <rFont val="Arial"/>
      </rPr>
      <t>Батраева О.Е.</t>
    </r>
  </si>
  <si>
    <t>Проект "Города России"</t>
  </si>
  <si>
    <t>Начать готовить материал для проекта.</t>
  </si>
  <si>
    <t>Самостоятельно</t>
  </si>
  <si>
    <r>
      <rPr>
        <b/>
        <sz val="10"/>
        <rFont val="Arial"/>
      </rPr>
      <t xml:space="preserve">ИЗО
</t>
    </r>
    <r>
      <rPr>
        <i/>
        <sz val="10"/>
        <rFont val="Arial"/>
      </rPr>
      <t>Рачкова Е.В.</t>
    </r>
  </si>
  <si>
    <t xml:space="preserve"> Ритм пятен как средство выражения.</t>
  </si>
  <si>
    <t>Рисуем по образцу учителя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</si>
  <si>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</si>
  <si>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t>Улица</t>
  </si>
  <si>
    <t>Изобразить улицу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</si>
  <si>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</si>
  <si>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r>
      <t>ВД "Волшебный мир сказки"</t>
    </r>
    <r>
      <rPr>
        <i/>
        <sz val="10"/>
        <color rgb="FF000000"/>
        <rFont val="Arial"/>
      </rPr>
      <t xml:space="preserve"> 
Назарова М.В.</t>
    </r>
  </si>
  <si>
    <r>
      <rPr>
        <b/>
        <sz val="10"/>
        <rFont val="Arial"/>
      </rPr>
      <t xml:space="preserve">ВД "Волшебная палитра"
</t>
    </r>
    <r>
      <rPr>
        <i/>
        <sz val="10"/>
        <color rgb="FF000000"/>
        <rFont val="Arial"/>
      </rPr>
      <t>Котрухова О.П.</t>
    </r>
  </si>
  <si>
    <t>Онлайн урок (обмен аудио сообщениями)</t>
  </si>
  <si>
    <r>
      <t xml:space="preserve">Литературное чтение 
</t>
    </r>
    <r>
      <rPr>
        <i/>
        <sz val="10"/>
        <rFont val="Arial"/>
      </rPr>
      <t>Батраева О.Е.</t>
    </r>
  </si>
  <si>
    <t>Работа по учебнику на стр. 160 (по вопросам)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</si>
  <si>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Батраева О.Е.</t>
    </r>
  </si>
  <si>
    <t>Закрепление по теме "Местоимение".</t>
  </si>
  <si>
    <t>Выполнить задания на стр. 107 "Проверь себя". Фото-отчёт прислать в группу "На оченку"</t>
  </si>
  <si>
    <t xml:space="preserve">Предлоги. Роль предлогов в речи. Предлог как часть речи. 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</si>
  <si>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Батраева О.Е.</t>
    </r>
  </si>
  <si>
    <t>выполнить №2 на стр. 92 и фото-отчёт прислать в группу "На оценку"</t>
  </si>
  <si>
    <t>Деление на 3</t>
  </si>
  <si>
    <t>С помощью ЭОР/ сам. работа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</si>
  <si>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Батраева О.Е.</t>
    </r>
  </si>
  <si>
    <t>Ритм линий и пятен, цвет, пропорции-средства выразительности.</t>
  </si>
  <si>
    <t>Нарисовать рисунок, посвящённый Празднику Весны и труда. Фото работы прислать в группу "На оценку"</t>
  </si>
  <si>
    <r>
      <t xml:space="preserve">ВД "Мир, который..." 
</t>
    </r>
    <r>
      <rPr>
        <i/>
        <sz val="10"/>
        <color rgb="FF000000"/>
        <rFont val="Arial"/>
      </rPr>
      <t>Батраева О.Е.</t>
    </r>
  </si>
  <si>
    <t>Полезные и неполезные продукты</t>
  </si>
  <si>
    <r>
      <t xml:space="preserve">ВД "Край, ..."
</t>
    </r>
    <r>
      <rPr>
        <i/>
        <sz val="10"/>
        <color rgb="FF000000"/>
        <rFont val="Arial"/>
      </rPr>
      <t>Батраева О.Е.</t>
    </r>
  </si>
  <si>
    <t>Сельское хозяйство Самарского края.</t>
  </si>
  <si>
    <r>
      <t xml:space="preserve">ВД"Умники и умницы"  
</t>
    </r>
    <r>
      <rPr>
        <i/>
        <sz val="10"/>
        <color rgb="FF000000"/>
        <rFont val="Arial"/>
      </rPr>
      <t>Батраева О.Е.</t>
    </r>
  </si>
  <si>
    <t>Развитие памяти, внимания, совершенствование навыков техники чтения.</t>
  </si>
  <si>
    <t>С помощью ЭОР/ он-лайн (аудио сообщения)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</si>
  <si>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  <r>
      <rPr>
        <sz val="10"/>
        <color rgb="FF000000"/>
        <rFont val="Arial"/>
      </rPr>
      <t xml:space="preserve">
</t>
    </r>
  </si>
  <si>
    <t>Выполнить письменное задание из видео уроку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</si>
  <si>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Батраева О.Е.</t>
    </r>
  </si>
  <si>
    <t>Выполнить задания в Яндекс-учебнике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</si>
  <si>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</si>
  <si>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t>Ведение передача брасок</t>
  </si>
  <si>
    <t>изучить технику передачи</t>
  </si>
  <si>
    <r>
      <rPr>
        <b/>
        <sz val="10"/>
        <rFont val="Arial"/>
      </rPr>
      <t xml:space="preserve">Окружающий мир  
</t>
    </r>
    <r>
      <rPr>
        <i/>
        <sz val="10"/>
        <rFont val="Arial"/>
      </rPr>
      <t>Батраева О.Е.</t>
    </r>
  </si>
  <si>
    <t>Путешествие по Москве.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</si>
  <si>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Батраева О.Е.</t>
    </r>
  </si>
  <si>
    <t>Выполнить письменно упр. 183 на стр. 108, запомнить правило на стр. 109</t>
  </si>
  <si>
    <r>
      <rPr>
        <b/>
        <sz val="10"/>
        <rFont val="Arial"/>
      </rPr>
      <t xml:space="preserve">ВД "Ритмика
</t>
    </r>
    <r>
      <rPr>
        <i/>
        <sz val="10"/>
        <color rgb="FF000000"/>
        <rFont val="Arial"/>
      </rPr>
      <t>Сидорова С.В.</t>
    </r>
  </si>
  <si>
    <t>Расписание занятий 4Б класса</t>
  </si>
  <si>
    <r>
      <rPr>
        <b/>
        <sz val="10"/>
        <rFont val="Arial"/>
      </rPr>
      <t xml:space="preserve">Математика 
</t>
    </r>
    <r>
      <rPr>
        <i/>
        <sz val="10"/>
        <rFont val="Arial"/>
      </rPr>
      <t>Николаева Людмила Александровна</t>
    </r>
  </si>
  <si>
    <t>Письменное деление на трёхзначное число</t>
  </si>
  <si>
    <r>
      <t>с. 72 № 279(2), № 280 (записать краткую запись, решение и ответ).</t>
    </r>
    <r>
      <rPr>
        <sz val="10"/>
        <color rgb="FF0000FF"/>
        <rFont val="Arial"/>
      </rPr>
      <t xml:space="preserve"> Работу прислать в Viber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</si>
  <si>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Александровна</t>
    </r>
  </si>
  <si>
    <t>Правописание глаголов в прошедшем времени</t>
  </si>
  <si>
    <t>Работа по учебнику: с. 110 повторить правило, прочитать рубрику "Обрати внимание", затем письменно выполнить упр. 234 с. 111</t>
  </si>
  <si>
    <t>с. 109 упр. 230</t>
  </si>
  <si>
    <r>
      <t xml:space="preserve">Физкультура 
</t>
    </r>
    <r>
      <rPr>
        <i/>
        <sz val="10"/>
        <rFont val="Arial"/>
      </rPr>
      <t>Никифоров А.М.</t>
    </r>
  </si>
  <si>
    <t>Комплекс ОРУ №4. Контроль: поднимание туловища из положения лежа на спине за 30 секунд.</t>
  </si>
  <si>
    <t>АСУ РСО. Выполнить самостоятельно комплекс общеразвивающих упражнений. Выполнить на оценку поднимание туловища из положения лежа за 30 секунд. Видеотчет прислать по Вайберу.</t>
  </si>
  <si>
    <t xml:space="preserve">ЗАВТРАК 10.40-11.10						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</si>
  <si>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Александровна</t>
    </r>
  </si>
  <si>
    <t>Основной закон России и права человека</t>
  </si>
  <si>
    <r>
      <t xml:space="preserve">Записать в тетрадь слова: федерация,Конституция, декларация, конвенция и дать им объяснение, используя текст учебника. </t>
    </r>
    <r>
      <rPr>
        <sz val="10"/>
        <color rgb="FF0000FF"/>
        <rFont val="Arial"/>
      </rPr>
      <t>Работу прислать в Viber</t>
    </r>
  </si>
  <si>
    <r>
      <rPr>
        <b/>
        <sz val="10"/>
        <rFont val="Arial"/>
      </rPr>
      <t xml:space="preserve">ВД "Рассказы по истории Самарского края" </t>
    </r>
    <r>
      <rPr>
        <i/>
        <sz val="10"/>
        <rFont val="Arial"/>
      </rPr>
      <t xml:space="preserve"> 
</t>
    </r>
    <r>
      <rPr>
        <i/>
        <sz val="10"/>
        <color rgb="FF000000"/>
        <rFont val="Arial"/>
      </rPr>
      <t>Николаева Людмила Александровна</t>
    </r>
  </si>
  <si>
    <t>"Космическая столица"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</si>
  <si>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Николаева Людмила Александровна</t>
    </r>
  </si>
  <si>
    <t>Работа по учебнику: с.73 рассмотреть объяснение рядом с красной стрелочкой,  №284 письменно.</t>
  </si>
  <si>
    <r>
      <t>с. 73 № 286</t>
    </r>
    <r>
      <rPr>
        <sz val="10"/>
        <color rgb="FF0000FF"/>
        <rFont val="Arial"/>
      </rPr>
      <t xml:space="preserve"> Прислать на проверку</t>
    </r>
    <r>
      <rPr>
        <sz val="10"/>
        <color rgb="FF000000"/>
        <rFont val="Arial"/>
      </rPr>
      <t>.(Задачу оформить таблицей.  4 графы. Первая - без названия, вторая - кол-во рам за 1 день, третья - кол-во дней, четвёртая - всего рам</t>
    </r>
  </si>
  <si>
    <r>
      <t xml:space="preserve">ОРКСЭ 
</t>
    </r>
    <r>
      <rPr>
        <i/>
        <sz val="10"/>
        <rFont val="Arial"/>
      </rPr>
      <t>Косаковская М.А.</t>
    </r>
  </si>
  <si>
    <t>Защитники Отечества</t>
  </si>
  <si>
    <t>https://yandex.ru/video/search?text=орксэ%20защитники%20отечества&amp;path=wizard&amp;parent-reqid=1588063031526510-62560149766067579600288-production-app-host-man-web-yp-240&amp;filmId=13228837142936617255</t>
  </si>
  <si>
    <r>
      <t xml:space="preserve">Физкультура 
</t>
    </r>
    <r>
      <rPr>
        <i/>
        <sz val="10"/>
        <rFont val="Arial"/>
      </rPr>
      <t>Никифоров А.М.</t>
    </r>
  </si>
  <si>
    <t xml:space="preserve">Комплекс ОРУ №4. Высокий старт. Бег 30 м. </t>
  </si>
  <si>
    <t>АСУ РСО. Выполнить самостоятельно комплекс общеразвивающих упражнений. Самоконтроль: бег  30 м.</t>
  </si>
  <si>
    <t>с помощью эор</t>
  </si>
  <si>
    <r>
      <t xml:space="preserve">Английский язык 
</t>
    </r>
    <r>
      <rPr>
        <i/>
        <sz val="10"/>
        <rFont val="Arial"/>
      </rPr>
      <t>Прохорова Т.С.</t>
    </r>
  </si>
  <si>
    <t>Проект «Моя будущая профессия»</t>
  </si>
  <si>
    <r>
      <t xml:space="preserve">Немецкий язык 
</t>
    </r>
    <r>
      <rPr>
        <i/>
        <sz val="10"/>
        <rFont val="Arial"/>
      </rPr>
      <t>Кузьмина Т.В.</t>
    </r>
  </si>
  <si>
    <t>Празднование пасхи</t>
  </si>
  <si>
    <t>Учебник стр.93 упр.6</t>
  </si>
  <si>
    <t>стр.93 упр.7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</si>
  <si>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Алесандровна</t>
    </r>
  </si>
  <si>
    <t>Работа по учебнику: повторить правило с. 109, 110. Затем выполнить упр. 237  с. 112 письменно. Выполнить разбор слова под цифрой 3(меня).</t>
  </si>
  <si>
    <r>
      <t xml:space="preserve">с. 112 упр. 236 </t>
    </r>
    <r>
      <rPr>
        <sz val="10"/>
        <color rgb="FF0000FF"/>
        <rFont val="Arial"/>
      </rPr>
      <t>Работу прислать на проверку в Viber</t>
    </r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</si>
  <si>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Николаева Людмила Александровна</t>
    </r>
  </si>
  <si>
    <t>Деление с остатком</t>
  </si>
  <si>
    <t>Работа по учебнику:выполнить письменно с.74 №290, № 291 (выполни деление с проверкой)</t>
  </si>
  <si>
    <r>
      <t>задача под чертой с.74.</t>
    </r>
    <r>
      <rPr>
        <sz val="10"/>
        <color rgb="FF0000FF"/>
        <rFont val="Arial"/>
      </rPr>
      <t xml:space="preserve"> Прислать в Viber </t>
    </r>
    <r>
      <rPr>
        <sz val="10"/>
        <color rgb="FF000000"/>
        <rFont val="Arial"/>
      </rPr>
      <t xml:space="preserve"> Таблица:масса 1 мешка, кол-во мешков, общая масса всех мешков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</si>
  <si>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Алесандровна</t>
    </r>
  </si>
  <si>
    <t>Правописание безударного суффикса в глаголах прошедшего времени</t>
  </si>
  <si>
    <t>задание в Яндекс. Учебник</t>
  </si>
  <si>
    <r>
      <rPr>
        <b/>
        <sz val="10"/>
        <rFont val="Arial"/>
      </rPr>
      <t xml:space="preserve">Окружающий мир </t>
    </r>
    <r>
      <rPr>
        <i/>
        <sz val="10"/>
        <rFont val="Arial"/>
      </rPr>
      <t>Николаева Людмила Алесандровна</t>
    </r>
  </si>
  <si>
    <t>Мы - граждане России</t>
  </si>
  <si>
    <t>с. 164-166 пересказ</t>
  </si>
  <si>
    <t>C помощью ЭОР</t>
  </si>
  <si>
    <r>
      <rPr>
        <b/>
        <sz val="10"/>
        <rFont val="Arial"/>
      </rPr>
      <t xml:space="preserve">Литературное чтение </t>
    </r>
    <r>
      <rPr>
        <i/>
        <sz val="10"/>
        <rFont val="Arial"/>
      </rPr>
      <t>Николаева Людмила Алесандровна</t>
    </r>
  </si>
  <si>
    <t>Д. Свифт "Путешествие Гулливера"</t>
  </si>
  <si>
    <r>
      <t xml:space="preserve">с.160-165 составить и записать план в тетрадь. </t>
    </r>
    <r>
      <rPr>
        <sz val="10"/>
        <color rgb="FF0000FF"/>
        <rFont val="Arial"/>
      </rPr>
      <t>Прислать на проверку в Viber</t>
    </r>
  </si>
  <si>
    <r>
      <rPr>
        <b/>
        <sz val="10"/>
        <rFont val="Arial"/>
      </rPr>
      <t xml:space="preserve">Технология 
</t>
    </r>
    <r>
      <rPr>
        <i/>
        <sz val="10"/>
        <rFont val="Arial"/>
      </rPr>
      <t>Николаева Людмила Алесандровна</t>
    </r>
  </si>
  <si>
    <t>Создание содержания книги. Практическая работа: "Содержание книги"</t>
  </si>
  <si>
    <t xml:space="preserve">С помощью 
ЭОР
Самостоятельно
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</si>
  <si>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</si>
  <si>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rPr>
        <b/>
        <sz val="10"/>
        <rFont val="Arial"/>
      </rPr>
      <t>ВД "Куклы из бабушкиного сундука"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Назарова М.В.</t>
    </r>
  </si>
  <si>
    <t>Кукла "Колокольчик". Значение и изготовление куклы</t>
  </si>
  <si>
    <r>
      <rPr>
        <b/>
        <sz val="10"/>
        <rFont val="Arial"/>
      </rPr>
      <t xml:space="preserve">Математика  </t>
    </r>
    <r>
      <rPr>
        <i/>
        <sz val="10"/>
        <rFont val="Arial"/>
      </rPr>
      <t>Николаева Людмила Алесандровна</t>
    </r>
  </si>
  <si>
    <t>Письменное деление на трёхзначное число. Закрепление.</t>
  </si>
  <si>
    <t>Задание в Яндекс. Учебник</t>
  </si>
  <si>
    <r>
      <rPr>
        <b/>
        <sz val="10"/>
        <rFont val="Arial"/>
      </rPr>
      <t xml:space="preserve">Русский язык </t>
    </r>
    <r>
      <rPr>
        <i/>
        <sz val="10"/>
        <rFont val="Arial"/>
      </rPr>
      <t>Николаева Людмила Алесандровна</t>
    </r>
  </si>
  <si>
    <t>Итоговое контрольное списывание за год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</si>
  <si>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</si>
  <si>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t>Названия месяцев, порядковые числительные</t>
  </si>
  <si>
    <t xml:space="preserve">работа с учебником  с 50 упр 1,с 52 правила рассмотреть и записать. </t>
  </si>
  <si>
    <t>уч. с51 упр 4 (сделать только в р.т.) фото прислать</t>
  </si>
  <si>
    <r>
      <rPr>
        <b/>
        <sz val="10"/>
        <rFont val="Arial"/>
      </rPr>
      <t xml:space="preserve">Немецкий язык 
</t>
    </r>
    <r>
      <rPr>
        <i/>
        <sz val="10"/>
        <rFont val="Arial"/>
      </rPr>
      <t>Кузьмина Т.В.</t>
    </r>
  </si>
  <si>
    <t xml:space="preserve">Как мы готовимся к празднику </t>
  </si>
  <si>
    <t>Учебник стр.94-95 упр.1,2(а)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</si>
  <si>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Алесандровна</t>
    </r>
  </si>
  <si>
    <r>
      <rPr>
        <b/>
        <sz val="10"/>
        <rFont val="Arial"/>
      </rPr>
      <t xml:space="preserve">Музыка
</t>
    </r>
    <r>
      <rPr>
        <i/>
        <sz val="10"/>
        <rFont val="Arial"/>
      </rPr>
      <t>Николаева Людмила Алесандровна</t>
    </r>
  </si>
  <si>
    <t>Мастерство исполнителя</t>
  </si>
  <si>
    <t>Расписание занятий 2В класса</t>
  </si>
  <si>
    <t>Самостоятельная работа с учебным материалом</t>
  </si>
  <si>
    <r>
      <t xml:space="preserve">Литературное чтение
</t>
    </r>
    <r>
      <rPr>
        <i/>
        <sz val="10"/>
        <rFont val="Arial"/>
      </rPr>
      <t>Шелкаева Алёна Александровна</t>
    </r>
  </si>
  <si>
    <t>Стихи И. П. Токмаковой</t>
  </si>
  <si>
    <t>Читать выразительно стр. 153-154 (ответить на вопросы в конце стихотворений)</t>
  </si>
  <si>
    <t>Прислать видео отчёт с чтением на оценку одного из стихотворений</t>
  </si>
  <si>
    <t>С помощью ЭОР/онлайн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</si>
  <si>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Шелкаева Алёна Александровна</t>
    </r>
  </si>
  <si>
    <t>Р. т. стр. 49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</si>
  <si>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Шелкаева Алёна Александровна</t>
    </r>
  </si>
  <si>
    <t xml:space="preserve">Умножение числа 3 и на 3. </t>
  </si>
  <si>
    <t>Учить таблицу умножения на 3.
(до 5)</t>
  </si>
  <si>
    <r>
      <rPr>
        <b/>
        <sz val="10"/>
        <rFont val="Arial"/>
      </rPr>
      <t xml:space="preserve">Музыка
</t>
    </r>
    <r>
      <rPr>
        <i/>
        <sz val="10"/>
        <rFont val="Arial"/>
      </rPr>
      <t>Шелкаева Алёна Александровна</t>
    </r>
  </si>
  <si>
    <t>Все в движении. Попутная песня</t>
  </si>
  <si>
    <r>
      <t xml:space="preserve">ВД "Шахматы" 
</t>
    </r>
    <r>
      <rPr>
        <i/>
        <sz val="10"/>
        <color rgb="FF000000"/>
        <rFont val="Arial"/>
      </rPr>
      <t xml:space="preserve">Ефремова М.Н. </t>
    </r>
  </si>
  <si>
    <t>С помощью ЭОР/Самостоятельная работа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</si>
  <si>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Шелкаева Алёна Александровна</t>
    </r>
  </si>
  <si>
    <t>Путешествие по Москве</t>
  </si>
  <si>
    <t>Выполнить в р.т. на стр. 64-65 задания</t>
  </si>
  <si>
    <t>Онлайн/Самостоятельная работа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</si>
  <si>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</si>
  <si>
    <t>Выполнить упр. 174 на стр. 102
Если необходимо, связь с учителем через аудио сообщения или сообщения в viber</t>
  </si>
  <si>
    <t>Р. т. стр. 50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</si>
  <si>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</si>
  <si>
    <t>Умножение числа 3 и на 3</t>
  </si>
  <si>
    <t>Выполнить №1, 2 стр. 91
Если необходимо, связь с учителем через аудио сообщения или сообщения в viber</t>
  </si>
  <si>
    <t>Учить таблицу умножения на 3. Прислать видео отчёт учителю сообщением</t>
  </si>
  <si>
    <t>Самостоятельная работа.</t>
  </si>
  <si>
    <r>
      <t xml:space="preserve">Физкультура
</t>
    </r>
    <r>
      <rPr>
        <i/>
        <sz val="10"/>
        <rFont val="Arial"/>
      </rPr>
      <t>Абрамов С.А.</t>
    </r>
    <r>
      <rPr>
        <sz val="10"/>
        <color rgb="FF000000"/>
        <rFont val="Arial"/>
      </rPr>
      <t xml:space="preserve">
</t>
    </r>
  </si>
  <si>
    <t>Ведение мяча одной рукой</t>
  </si>
  <si>
    <t>Ознакомиться с техникой ведения</t>
  </si>
  <si>
    <t xml:space="preserve">
Самостоятельная работа</t>
  </si>
  <si>
    <r>
      <t xml:space="preserve">Технология
</t>
    </r>
    <r>
      <rPr>
        <i/>
        <sz val="10"/>
        <rFont val="Arial"/>
      </rPr>
      <t>Шелкаева Алёна Александровна</t>
    </r>
  </si>
  <si>
    <t>Итоговая творческая работа</t>
  </si>
  <si>
    <t>Выполнить поделку на тему "Весна" и прислать фото или видео отчёт по Viber учителю.</t>
  </si>
  <si>
    <r>
      <t>ВД "Волшебная палитра"</t>
    </r>
    <r>
      <rPr>
        <i/>
        <sz val="10"/>
        <color rgb="FF000000"/>
        <rFont val="Arial"/>
      </rPr>
      <t xml:space="preserve"> 
Котрухова О.П.</t>
    </r>
  </si>
  <si>
    <t>Самотоятельная работа</t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</si>
  <si>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Абрамов С.А.
</t>
    </r>
  </si>
  <si>
    <t>ведение передача брасок</t>
  </si>
  <si>
    <t>Ознакомится с техникой передачи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</si>
  <si>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Шелкаева Алёна Александровна</t>
    </r>
  </si>
  <si>
    <t>Г. Остер "Будем знакомы"</t>
  </si>
  <si>
    <t>Читать стр. 155-156; рассмотреть картинку на стр. 157 (Какой сюжет из рассказа проиллюстрирован?)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</si>
  <si>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Шелкаева Алёна Александровна</t>
    </r>
  </si>
  <si>
    <t>Выполнить №2, стр. 92</t>
  </si>
  <si>
    <t>Самостоятельная работа/он-лайн (сообщения)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</si>
  <si>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Шелкаева Алёна Александровна</t>
    </r>
  </si>
  <si>
    <t>Выполнить упр. 177, стр. 103 
(изучить правило нас стр. 103)
Если необходимо, связь с учителем через 
аудио сообщения или сообщения в viber</t>
  </si>
  <si>
    <t>Выполнить упр. 178, стр. 104</t>
  </si>
  <si>
    <r>
      <rPr>
        <b/>
        <sz val="10"/>
        <rFont val="Arial"/>
      </rPr>
      <t xml:space="preserve">Английский язык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Шелкаева Алёна Александровна</t>
    </r>
  </si>
  <si>
    <t>Расписание занятий 3А класса</t>
  </si>
  <si>
    <t>С помощю ЭОР, самостоятельно</t>
  </si>
  <si>
    <r>
      <rPr>
        <b/>
        <sz val="10"/>
        <color rgb="FF9900FF"/>
        <rFont val="Arial"/>
      </rPr>
      <t xml:space="preserve">ВД "Ритмика"
</t>
    </r>
    <r>
      <rPr>
        <i/>
        <sz val="10"/>
        <rFont val="Arial"/>
      </rPr>
      <t>Сидорова С. В.</t>
    </r>
  </si>
  <si>
    <t>Не предусмотрено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</si>
  <si>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Шелкаева Алёна Александровна</t>
    </r>
  </si>
  <si>
    <t>Я делаю робота</t>
  </si>
  <si>
    <t>Работа по учебнику стр. 38 №5, 6 
(письменно№5; №6 - списать правило); 
выучить правило на стр. 40 в учебнике; 
слушать песню и читать № 7, стр. 39 
(размещена в группе Viber )</t>
  </si>
  <si>
    <t>Читать стр. 40, №11
Р. т. стр. 61,63 выполнить письменные 
задания на закрепление материала
Прислать фото отчёт учителю по Viber 
или сообщением</t>
  </si>
  <si>
    <r>
      <t xml:space="preserve">Литературное чтение 
</t>
    </r>
    <r>
      <rPr>
        <i/>
        <sz val="10"/>
        <rFont val="Arial"/>
      </rPr>
      <t>Прохорова Т.С.</t>
    </r>
  </si>
  <si>
    <t>Оценка достижений</t>
  </si>
  <si>
    <t xml:space="preserve">Написать отзыв о любом из прочитаннх произведений данного раздела. фото прислать </t>
  </si>
  <si>
    <t>Самостоятель-
ная работа
С помощью ЭОР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</si>
  <si>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</si>
  <si>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r>
      <t xml:space="preserve">Русский язык 
</t>
    </r>
    <r>
      <rPr>
        <i/>
        <sz val="10"/>
        <rFont val="Arial"/>
      </rPr>
      <t>Прохорова Т.С.</t>
    </r>
  </si>
  <si>
    <t>Род глаголов в прошедшем времени</t>
  </si>
  <si>
    <r>
      <t xml:space="preserve">Математика  
</t>
    </r>
    <r>
      <rPr>
        <i/>
        <sz val="10"/>
        <rFont val="Arial"/>
      </rPr>
      <t>Прохорова Т.С.</t>
    </r>
  </si>
  <si>
    <t>Что узнали. Чему научились</t>
  </si>
  <si>
    <t xml:space="preserve">учебник с 75 "Готовимся к олимпиаде"  выполнить 1-3 задание </t>
  </si>
  <si>
    <t>уч.с 75 продолжить работу над заданиями 4-5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</si>
  <si>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</si>
  <si>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Передача мяча одной рукой</t>
  </si>
  <si>
    <t>Игра :Самый меткий:</t>
  </si>
  <si>
    <r>
      <t xml:space="preserve">Физкультура 
</t>
    </r>
    <r>
      <rPr>
        <i/>
        <sz val="10"/>
        <rFont val="Arial"/>
      </rPr>
      <t>Никифоров А.М.</t>
    </r>
  </si>
  <si>
    <t>Комплекс ОРУ №4. Техника безопасности на уроках легкой атлетики.</t>
  </si>
  <si>
    <t>Самостоятельная работа с учебным материалом/он-лайн</t>
  </si>
  <si>
    <t>АСУ РСО. Выполнить самостоятельно комплекс общеразвивающих упражнений. Ознакомиться с техникой безопасности на занятиях легкой атлетикой.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</si>
  <si>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Шелкаева Алёна Александровна</t>
    </r>
  </si>
  <si>
    <t>Выполнить №4, стр. 93
Если необходимо, связь с учителем аудио сообщениями или сообщениями в Viber</t>
  </si>
  <si>
    <t>Выполнить №5, стр. 93</t>
  </si>
  <si>
    <r>
      <t xml:space="preserve">Классный  час 
</t>
    </r>
    <r>
      <rPr>
        <i/>
        <sz val="10"/>
        <color rgb="FF000000"/>
        <rFont val="Arial"/>
      </rPr>
      <t>Прохорова Т.С.</t>
    </r>
  </si>
  <si>
    <t>Наш город</t>
  </si>
  <si>
    <t>С помощью ЭОР/он-лайн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</si>
  <si>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Шелкаева Алёна Александровна</t>
    </r>
  </si>
  <si>
    <t>Текст-рассуждение</t>
  </si>
  <si>
    <t>Выписать словарные слова со стр.102-106, составить с ними по предложению</t>
  </si>
  <si>
    <r>
      <t xml:space="preserve">Английский язык 
</t>
    </r>
    <r>
      <rPr>
        <i/>
        <sz val="10"/>
        <rFont val="Arial"/>
      </rPr>
      <t>Прохорова Т.С.</t>
    </r>
  </si>
  <si>
    <t>Урок-чтение."Хорошие друзья"</t>
  </si>
  <si>
    <t>работа в книге для чтения с 72-75 выполнить все задания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</si>
  <si>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Шелкаева Алёна Александровна</t>
    </r>
  </si>
  <si>
    <t>книга для чтения с 74-75 задание 6 (расставь предложения в правильном порядке) прислать фото</t>
  </si>
  <si>
    <t>Читать стр. 158-160 (ответит на вопросы в конце рассказа)</t>
  </si>
  <si>
    <t>Написать в тетрадь историю о своём знакомстве с другом и прислать фото отчёт</t>
  </si>
  <si>
    <r>
      <t>ВД "Край, в котором...."</t>
    </r>
    <r>
      <rPr>
        <i/>
        <sz val="10"/>
        <color rgb="FF000000"/>
        <rFont val="Arial"/>
      </rPr>
      <t xml:space="preserve"> Прохорова Т.С.</t>
    </r>
    <r>
      <rPr>
        <sz val="10"/>
        <color rgb="FF000000"/>
        <rFont val="Arial"/>
      </rPr>
      <t xml:space="preserve"> </t>
    </r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</si>
  <si>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Шелкаева Алёна Александровна</t>
    </r>
  </si>
  <si>
    <t>Угадай рисунок</t>
  </si>
  <si>
    <r>
      <t xml:space="preserve">Литературное чтение 
</t>
    </r>
    <r>
      <rPr>
        <i/>
        <sz val="10"/>
        <rFont val="Arial"/>
      </rPr>
      <t>Прохорова Т.С.</t>
    </r>
  </si>
  <si>
    <t>Знакомство с разделом</t>
  </si>
  <si>
    <t>Выполнить проект своего журнала. По плану из видео. Прислать фото своего журнала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</si>
  <si>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Шелкаева Алёна Александровна</t>
    </r>
  </si>
  <si>
    <r>
      <t xml:space="preserve">Русский язык 
</t>
    </r>
    <r>
      <rPr>
        <i/>
        <sz val="10"/>
        <rFont val="Arial"/>
      </rPr>
      <t>Прохорова Т.С.</t>
    </r>
  </si>
  <si>
    <t xml:space="preserve">Правописание частицы не с глаголами </t>
  </si>
  <si>
    <t>уч.с 124 учить правило, составить и записать 5 предложений с глаголами с частицей НЕ. Прислать фото</t>
  </si>
  <si>
    <r>
      <t xml:space="preserve">Физкультура 
</t>
    </r>
    <r>
      <rPr>
        <i/>
        <sz val="10"/>
        <rFont val="Arial"/>
      </rPr>
      <t>Никифоров А.М.</t>
    </r>
  </si>
  <si>
    <t>Комплекс ОРУ №4. Контроль: поднимание туловища из положения лежа за 30 сек.</t>
  </si>
  <si>
    <r>
      <t xml:space="preserve">ВД "Умники и умницы"
</t>
    </r>
    <r>
      <rPr>
        <i/>
        <sz val="10"/>
        <color rgb="FF000000"/>
        <rFont val="Arial"/>
      </rPr>
      <t>Шелкаева Алёна Александровна</t>
    </r>
  </si>
  <si>
    <t>Развитие памяти, внимания, совершенствование навыков техники чтения. Конкурс "Эрудит"</t>
  </si>
  <si>
    <t>с помощью ЭОР</t>
  </si>
  <si>
    <r>
      <t xml:space="preserve">Окружающий мир 
</t>
    </r>
    <r>
      <rPr>
        <i/>
        <sz val="10"/>
        <rFont val="Arial"/>
      </rPr>
      <t>Прохорова Т.С.</t>
    </r>
  </si>
  <si>
    <t>Что такое Бенилюкс?</t>
  </si>
  <si>
    <t>выполнить задание в р.т. по теме "Что такое Бенилюкс" фото прсилать</t>
  </si>
  <si>
    <r>
      <t xml:space="preserve">ВД "Мир, который мы построим" 
</t>
    </r>
    <r>
      <rPr>
        <i/>
        <sz val="10"/>
        <color rgb="FF000000"/>
        <rFont val="Arial"/>
      </rPr>
      <t>Шелкаева Алёна Александровна</t>
    </r>
  </si>
  <si>
    <t>Покормите птиц весной</t>
  </si>
  <si>
    <t>Смастерить кормушки для птиц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</si>
  <si>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</si>
  <si>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r>
      <t xml:space="preserve">ВД "Азбука нравственности" 
</t>
    </r>
    <r>
      <rPr>
        <i/>
        <sz val="10"/>
        <color rgb="FF000000"/>
        <rFont val="Arial"/>
      </rPr>
      <t>Назарова М.В</t>
    </r>
  </si>
  <si>
    <t>Если радость на всех одна (к 75-летию Победы в ВОв)</t>
  </si>
  <si>
    <r>
      <t xml:space="preserve">ВД "В мире удивительных слов"
</t>
    </r>
    <r>
      <rPr>
        <i/>
        <sz val="10"/>
        <color rgb="FF000000"/>
        <rFont val="Arial"/>
      </rPr>
      <t>Прохорова Т.С.</t>
    </r>
  </si>
  <si>
    <t>Игротека</t>
  </si>
  <si>
    <r>
      <rPr>
        <b/>
        <sz val="10"/>
        <rFont val="Arial"/>
      </rPr>
      <t xml:space="preserve">Литературное чтение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Прохорова Т.С.</t>
    </r>
  </si>
  <si>
    <t>Л.Кассиль. «Отметки Риммы Лебедевой»</t>
  </si>
  <si>
    <t xml:space="preserve">с 175-178 прочитать произведение.  Написать кратко биография автора. </t>
  </si>
  <si>
    <t>с 178 письменно ответить на вопросы. Фото прислать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</si>
  <si>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Прохорова Т.С.</t>
    </r>
  </si>
  <si>
    <t>выполнить задание,  используя прикрепленный файл в АСУ РСО. Прислать на проверку</t>
  </si>
  <si>
    <r>
      <rPr>
        <b/>
        <sz val="10"/>
        <rFont val="Arial"/>
      </rPr>
      <t xml:space="preserve">Математика  
</t>
    </r>
    <r>
      <rPr>
        <i/>
        <sz val="10"/>
        <rFont val="Arial"/>
      </rPr>
      <t>Прохорова Т.С.</t>
    </r>
  </si>
  <si>
    <t>Контрольная работа по теме "Сложение и вычитание"</t>
  </si>
  <si>
    <r>
      <rPr>
        <b/>
        <sz val="10"/>
        <rFont val="Arial"/>
      </rPr>
      <t xml:space="preserve">ИЗО
</t>
    </r>
    <r>
      <rPr>
        <i/>
        <sz val="10"/>
        <rFont val="Arial"/>
      </rPr>
      <t xml:space="preserve">Прохорова Т.С.
</t>
    </r>
  </si>
  <si>
    <t>Картина- портрет</t>
  </si>
  <si>
    <t>изобразить портрет по ходу видеоурока. Фото прислать</t>
  </si>
  <si>
    <r>
      <t xml:space="preserve">Музыка
</t>
    </r>
    <r>
      <rPr>
        <i/>
        <sz val="10"/>
        <rFont val="Arial"/>
      </rPr>
      <t>Прохорова Т.С.</t>
    </r>
  </si>
  <si>
    <t>Мир композиторов Г.В. Свиридов и С.С. Прокофьев</t>
  </si>
  <si>
    <t>написать биографию композиторов</t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</si>
  <si>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</si>
  <si>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t xml:space="preserve">Комплекс ОРУ №4. Ведение мяча. </t>
  </si>
  <si>
    <t xml:space="preserve">АСУ РСО. Выполнить самостоятельно комплекс общеразвивающих упражнений. Отработать ведение мяча. 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</si>
  <si>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Прохорова Т.С.</t>
    </r>
  </si>
  <si>
    <t xml:space="preserve"> Ю.Ермолаев. «Проговорился» </t>
  </si>
  <si>
    <t>с 179 прочитать старницу и прислать аудиозапись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</si>
  <si>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</si>
  <si>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t>Как ты будешь праздновать День Дружбы?</t>
  </si>
  <si>
    <t>работа в р.т. раздел "Все обо мне" пункт 14. "Как ты будешь праздновать День дружбы" (в учебнике это задание с 59 упр 4) прислать фото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</si>
  <si>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Прохорова Т.С.</t>
    </r>
  </si>
  <si>
    <t>Обобщение знаний по теме «Глагол». Морфологический разбор глагола</t>
  </si>
  <si>
    <t>с 146 правило учить наизусть, сделать памятку "Порядок разбора глагола", с 127 упр 232</t>
  </si>
  <si>
    <t>упр 231, разобрать глагол Покраснел как часть речи.</t>
  </si>
  <si>
    <t>С  помощью ЭОР</t>
  </si>
  <si>
    <r>
      <rPr>
        <b/>
        <sz val="10"/>
        <rFont val="Arial"/>
      </rPr>
      <t xml:space="preserve">Математика 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Прохорова Т.С.</t>
    </r>
  </si>
  <si>
    <t>Анализ контрольной работы. Приемы устных вычислений</t>
  </si>
  <si>
    <t>уч. с 76 №1, №2,№3</t>
  </si>
  <si>
    <t>с 77 №6 прислать фото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</si>
  <si>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Никифоров А.М.</t>
    </r>
  </si>
  <si>
    <t>Комплекс ОРУ №4.  Высокий старт. Бег 60 м.</t>
  </si>
  <si>
    <t xml:space="preserve">АСУ РСО. Выполнить самостоятельно комплекс общеразвивающих упражнений.  </t>
  </si>
  <si>
    <t xml:space="preserve">Не предусмотрено </t>
  </si>
  <si>
    <t>Расписание занятий 3Б класса</t>
  </si>
  <si>
    <t>Он-лайн занятие</t>
  </si>
  <si>
    <r>
      <t xml:space="preserve">Русский язык
</t>
    </r>
    <r>
      <rPr>
        <i/>
        <sz val="10"/>
        <rFont val="Arial"/>
      </rPr>
      <t>Салтаева Н.Г.</t>
    </r>
  </si>
  <si>
    <t>Род глаголов в прошедшем времени.</t>
  </si>
  <si>
    <t>По учебнику с.121 упр.214,215, выучить правило, упр.216</t>
  </si>
  <si>
    <t>С.122 упр.217,выучить правило</t>
  </si>
  <si>
    <r>
      <t xml:space="preserve">Физкультура 
</t>
    </r>
    <r>
      <rPr>
        <i/>
        <sz val="10"/>
        <rFont val="Arial"/>
      </rPr>
      <t>Никифоров А.М.</t>
    </r>
  </si>
  <si>
    <r>
      <t xml:space="preserve">Литературное чтение 
</t>
    </r>
    <r>
      <rPr>
        <i/>
        <sz val="10"/>
        <rFont val="Arial"/>
      </rPr>
      <t>Салтаева Н.Г.</t>
    </r>
  </si>
  <si>
    <t>Н.Носов "Телефон"</t>
  </si>
  <si>
    <t>читать текст и отвечать на вопросы</t>
  </si>
  <si>
    <r>
      <t xml:space="preserve">Математика
</t>
    </r>
    <r>
      <rPr>
        <i/>
        <sz val="10"/>
        <rFont val="Arial"/>
      </rPr>
      <t>Салтаева Н.Г.</t>
    </r>
  </si>
  <si>
    <t>Контрольная работа.</t>
  </si>
  <si>
    <t>Выполнить работу  и отправить учителю.</t>
  </si>
  <si>
    <t>с.28 №4,5</t>
  </si>
  <si>
    <r>
      <t xml:space="preserve">ВД "Край, в котором..."
</t>
    </r>
    <r>
      <rPr>
        <i/>
        <sz val="10"/>
        <color rgb="FF000000"/>
        <rFont val="Arial"/>
      </rPr>
      <t>Салтаева Н.Г.</t>
    </r>
  </si>
  <si>
    <t>Почётные граждане г. Похвистнево.</t>
  </si>
  <si>
    <t>Подготовить сообщение о почётном гражданине г. Похвистнево</t>
  </si>
  <si>
    <r>
      <t xml:space="preserve">Русский язык
</t>
    </r>
    <r>
      <rPr>
        <i/>
        <sz val="10"/>
        <rFont val="Arial"/>
      </rPr>
      <t>Салтаева Н.Г.</t>
    </r>
  </si>
  <si>
    <t>Работа по учебнику с.123 упр.218,219,220, повторить правило</t>
  </si>
  <si>
    <t>с.123 упр.221, повторить правило</t>
  </si>
  <si>
    <r>
      <t xml:space="preserve">Физкультура 
</t>
    </r>
    <r>
      <rPr>
        <i/>
        <sz val="10"/>
        <rFont val="Arial"/>
      </rPr>
      <t>Никифоров А.М.</t>
    </r>
  </si>
  <si>
    <r>
      <t xml:space="preserve">Литературное чтение
</t>
    </r>
    <r>
      <rPr>
        <i/>
        <sz val="10"/>
        <rFont val="Arial"/>
      </rPr>
      <t>Салтаева Н.Г.</t>
    </r>
  </si>
  <si>
    <t>В.Драгунский "Друг детства"</t>
  </si>
  <si>
    <r>
      <t xml:space="preserve">Математика 
</t>
    </r>
    <r>
      <rPr>
        <i/>
        <sz val="10"/>
        <rFont val="Arial"/>
      </rPr>
      <t>Салтаева Н.Г.</t>
    </r>
  </si>
  <si>
    <t>Анализ контрольной работы. Приёмы устных вычислений.</t>
  </si>
  <si>
    <t>Выполнить задание на с.82 .Разобрать объяснение нового материала. Выполнить №1,2,3,6</t>
  </si>
  <si>
    <t>с.83№3</t>
  </si>
  <si>
    <t>самостоятельная работа</t>
  </si>
  <si>
    <r>
      <t xml:space="preserve">Английский язык 
</t>
    </r>
    <r>
      <rPr>
        <i/>
        <sz val="10"/>
        <rFont val="Arial"/>
      </rPr>
      <t>Прохорова Т.С.</t>
    </r>
  </si>
  <si>
    <r>
      <t xml:space="preserve">ВД "Умники и умницы" (ч/н)
</t>
    </r>
    <r>
      <rPr>
        <i/>
        <sz val="10"/>
        <color rgb="FF000000"/>
        <rFont val="Arial"/>
      </rPr>
      <t>Салтаева Н.Г.</t>
    </r>
  </si>
  <si>
    <t>Развитие концентрации внимания</t>
  </si>
  <si>
    <t>задания в вложенном файле в АСУ РСО</t>
  </si>
  <si>
    <r>
      <t xml:space="preserve">ВД " В мире удивительных слов"
</t>
    </r>
    <r>
      <rPr>
        <i/>
        <sz val="10"/>
        <color rgb="FF000000"/>
        <rFont val="Arial"/>
      </rPr>
      <t>Салтаева Н.Г.</t>
    </r>
  </si>
  <si>
    <t>Игротека "Повторяем части речи"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</si>
  <si>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Салтаева Н.Г.</t>
    </r>
  </si>
  <si>
    <t>Урок-конкурс  "Собирай по ягодке- наберёшь кузовок".</t>
  </si>
  <si>
    <t>Ответить на вопросы с.172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</si>
  <si>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Салтаева Н.Г.</t>
    </r>
  </si>
  <si>
    <t>Правописание частицы не с глаголами.</t>
  </si>
  <si>
    <t>Работа по учебнику с.124 упр.223,224,225, правило</t>
  </si>
  <si>
    <t>с.125 упр.227, выучить правило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</si>
  <si>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Салтаева Н.Г.</t>
    </r>
  </si>
  <si>
    <t>Приёмы устных вычислений.</t>
  </si>
  <si>
    <t>с.83 разобрать объяснение, выполнить №1,2,4,5</t>
  </si>
  <si>
    <t>с.83 №5, примеры под красной чертой решить</t>
  </si>
  <si>
    <r>
      <t xml:space="preserve">Окружающий мир 
</t>
    </r>
    <r>
      <rPr>
        <i/>
        <sz val="10"/>
        <rFont val="Arial"/>
      </rPr>
      <t>Салтаева Н.Г.</t>
    </r>
  </si>
  <si>
    <t>Читать и пересказывать текст , выполнить задание в тетради по теме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</si>
  <si>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Салтаева Н.Г.</t>
    </r>
  </si>
  <si>
    <t>Картины исторические и бытовые</t>
  </si>
  <si>
    <t>нарисовать  исторические и бытовые</t>
  </si>
  <si>
    <t>12.40 -13.10</t>
  </si>
  <si>
    <r>
      <t xml:space="preserve">ВД "Шкатулка здоровья" (ч/н)
</t>
    </r>
    <r>
      <rPr>
        <i/>
        <sz val="10"/>
        <color rgb="FF000000"/>
        <rFont val="Arial"/>
      </rPr>
      <t>Салтаева Н.Г.</t>
    </r>
  </si>
  <si>
    <t>Что узнали. Чему научились.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</si>
  <si>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Салтаева Н.Г.</t>
    </r>
  </si>
  <si>
    <t>Знакомство с названием раздела.</t>
  </si>
  <si>
    <t>Работа по учебнику с.173-174</t>
  </si>
  <si>
    <t>читать текст на с.174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</si>
  <si>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Салтаева Н.Г.</t>
    </r>
  </si>
  <si>
    <t>Правописание  частицы не с глаголами.</t>
  </si>
  <si>
    <t>Работа по учебнику с.126 упр.228,230, повторить правило</t>
  </si>
  <si>
    <t>с.126 упр.229, повторить правило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</si>
  <si>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Салтаева Н.Г.</t>
    </r>
  </si>
  <si>
    <t>с.84, разобрать способы вычислений, выполнить №1,2. Для повторения изученного №6,7</t>
  </si>
  <si>
    <r>
      <rPr>
        <b/>
        <sz val="10"/>
        <rFont val="Arial"/>
      </rPr>
      <t xml:space="preserve">Технология
</t>
    </r>
    <r>
      <rPr>
        <i/>
        <sz val="10"/>
        <rFont val="Arial"/>
      </rPr>
      <t>Салтаева Н.Г.</t>
    </r>
  </si>
  <si>
    <t>Почта.Заполнение бланка телеграммы.</t>
  </si>
  <si>
    <r>
      <rPr>
        <b/>
        <sz val="10"/>
        <color rgb="FF9900FF"/>
        <rFont val="Arial"/>
      </rPr>
      <t xml:space="preserve">ВД "Волшебная палитра"
</t>
    </r>
    <r>
      <rPr>
        <i/>
        <sz val="10"/>
        <rFont val="Arial"/>
      </rPr>
      <t>Котрухова О.П.</t>
    </r>
  </si>
  <si>
    <r>
      <rPr>
        <b/>
        <sz val="10"/>
        <color rgb="FF000000"/>
        <rFont val="Arial"/>
      </rPr>
      <t xml:space="preserve">Английский язык 
</t>
    </r>
    <r>
      <rPr>
        <i/>
        <sz val="10"/>
        <color rgb="FF000000"/>
        <rFont val="Arial"/>
      </rPr>
      <t>Прохорова Т.С.</t>
    </r>
  </si>
  <si>
    <t xml:space="preserve">Урок повторения "Нам понравилась вечеринка" </t>
  </si>
  <si>
    <t>Работа с учебником с 60 упр 2 письменно. Определить правила чтения выделенных букв. в рамочки записать тот звук,который мы произносим в написанных словах.</t>
  </si>
  <si>
    <t>уч. с 60 упр 1 - письменно. Написать в тетрадь по 3 слова на каждый звук из данного упражнения. Прислать на проверку.</t>
  </si>
  <si>
    <r>
      <t xml:space="preserve">ВД "Спортивные игры"
</t>
    </r>
    <r>
      <rPr>
        <i/>
        <sz val="10"/>
        <color rgb="FF000000"/>
        <rFont val="Arial"/>
      </rPr>
      <t>Никифоров А.М.</t>
    </r>
  </si>
  <si>
    <t xml:space="preserve"> Комплекс ОРУ №4. Ведение мяча</t>
  </si>
  <si>
    <t>АСУ РСО. Выполнить самостоятельно комплекс общеразвивающих упражнений. Отработать ведение мяча.</t>
  </si>
  <si>
    <r>
      <t xml:space="preserve">ВД "Азбука нравственности"
</t>
    </r>
    <r>
      <rPr>
        <i/>
        <sz val="10"/>
        <color rgb="FF000000"/>
        <rFont val="Arial"/>
      </rPr>
      <t>Назарова М.В.</t>
    </r>
  </si>
  <si>
    <t>Расписание занятий 3В класса</t>
  </si>
  <si>
    <t>ПРЕДМЕТ
 учитель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</si>
  <si>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</si>
  <si>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 Н.Носов. «Федина задача»</t>
  </si>
  <si>
    <t>стр.164-169 читать</t>
  </si>
  <si>
    <t>Самостооятельная работа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</si>
  <si>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</si>
  <si>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Обучающее изложение</t>
  </si>
  <si>
    <t>упр.213. Работа по поставленным вопросам в упражнении. Максимально честное написание изложения! Прислать в Вайбер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</si>
  <si>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</si>
  <si>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Приемы устных вычислений</t>
  </si>
  <si>
    <t>стр.82, познакомиться с объяснением. №1 (устно), №3(чертеж к задаче), №4(кр.запись- таблицей)- прислать в Вайбер</t>
  </si>
  <si>
    <t>стр.82- №2 не присылать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</si>
  <si>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Прохорова Т.С</t>
    </r>
    <r>
      <rPr>
        <sz val="10"/>
        <color rgb="FF000000"/>
        <rFont val="Arial"/>
      </rPr>
      <t>.</t>
    </r>
  </si>
  <si>
    <t>Какой подарок ты подаришь другу?</t>
  </si>
  <si>
    <t>работа с учебником с 54 правило списать в тетрадь,упр 1 прочитать диалог</t>
  </si>
  <si>
    <t>уч.с 55 упр 2.1 составить из прелдложенных вопросов и ответов диалог,записать в тетрадь и сделать перевод. Прислать фото</t>
  </si>
  <si>
    <t>Расписание занятий 3Г класса</t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</si>
  <si>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Кузьмина Т.В.</t>
    </r>
  </si>
  <si>
    <t xml:space="preserve"> Приготовления Сабины</t>
  </si>
  <si>
    <t>Учебник стр.88 упр.1</t>
  </si>
  <si>
    <t>стр.89 упр.3 (1 диалог)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</si>
  <si>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Николаева Людмила Александровна</t>
    </r>
  </si>
  <si>
    <r>
      <rPr>
        <b/>
        <sz val="10"/>
        <rFont val="Arial"/>
      </rPr>
      <t xml:space="preserve">Музыка 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Левкина Татьяна Николаевна</t>
    </r>
  </si>
  <si>
    <t>Н. Носов "Федина задача"</t>
  </si>
  <si>
    <t xml:space="preserve">Особенности интонационно-образного развития образов "Героической симфонии" Л. Бетховена </t>
  </si>
  <si>
    <t>с. 169 ответить на вопросы устно. Контроль со стороны родителей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</si>
  <si>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</si>
  <si>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Работа по учебнику с. 120 разобрать упр.213</t>
  </si>
  <si>
    <r>
      <rPr>
        <b/>
        <sz val="10"/>
        <rFont val="Arial"/>
      </rPr>
      <t xml:space="preserve">Математика 
</t>
    </r>
    <r>
      <rPr>
        <i/>
        <sz val="10"/>
        <rFont val="Arial"/>
      </rPr>
      <t>Левкина Татьяна Николаевна</t>
    </r>
  </si>
  <si>
    <t>описать свои чувства, эмоции, которые вызвала симфония- прислать в Вайбер</t>
  </si>
  <si>
    <t xml:space="preserve">стр.74- №1, №2- письменно в тетрадь. </t>
  </si>
  <si>
    <t>стр.74- №4(кр.запись табличкой)-прислать в Вайбер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</si>
  <si>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Николаева Людмила Александровна</t>
    </r>
  </si>
  <si>
    <t>Наши ближайшие соседи</t>
  </si>
  <si>
    <r>
      <t xml:space="preserve">с. 100-104 читать, в р.т. с.62-65 выполнить и </t>
    </r>
    <r>
      <rPr>
        <sz val="10"/>
        <color rgb="FF0000FF"/>
        <rFont val="Arial"/>
      </rPr>
      <t>прислать на проверку в Viber</t>
    </r>
  </si>
  <si>
    <r>
      <t xml:space="preserve">Физкультура 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</si>
  <si>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</si>
  <si>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не предусмотрено </t>
  </si>
  <si>
    <t xml:space="preserve">Мир Бетховена </t>
  </si>
  <si>
    <r>
      <t xml:space="preserve">ВД "Шахматы" 
</t>
    </r>
    <r>
      <rPr>
        <i/>
        <sz val="10"/>
        <color rgb="FF000000"/>
        <rFont val="Arial"/>
      </rPr>
      <t>Ефремова М.Н.</t>
    </r>
  </si>
  <si>
    <t>Тактический прием двойной шах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</si>
  <si>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Николаева Людмила Александровна</t>
    </r>
  </si>
  <si>
    <t>Н. Носов "Телефон"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</si>
  <si>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</si>
  <si>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Н.Носов. «Телефон»</t>
  </si>
  <si>
    <t>с. 170-172 читать по ролям</t>
  </si>
  <si>
    <t>найти и прочитать продолжение рассказа, придумать загадку про телефон, прислать в Вайбер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</si>
  <si>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Николаева Людмила Александровна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</si>
  <si>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</t>
    </r>
    <r>
      <rPr>
        <sz val="10"/>
        <color rgb="FF000000"/>
        <rFont val="Arial"/>
      </rPr>
      <t>а</t>
    </r>
  </si>
  <si>
    <t xml:space="preserve">Род глаголов в прошедшем времени </t>
  </si>
  <si>
    <t>Выучить правило с. 122</t>
  </si>
  <si>
    <r>
      <t xml:space="preserve">Английский язык 
</t>
    </r>
    <r>
      <rPr>
        <i/>
        <sz val="10"/>
        <rFont val="Arial"/>
      </rPr>
      <t>Прохорова Т.С.</t>
    </r>
  </si>
  <si>
    <t>Урок повторения "Нам понравилась вечеринка</t>
  </si>
  <si>
    <t xml:space="preserve">Работа с учебником с 60 упр 2 письменно. Определить правила чтения выделенных букв. в рамочки записать тот звук,который мы произносим в написанных словах. 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</si>
  <si>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</si>
  <si>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
Приемы устных вычислений</t>
  </si>
  <si>
    <t xml:space="preserve">стр.83, познакомиться с объяснением, №1,2- устно, №3(табличкой: за один день, кол-во ней, всего воды; 2 строчки: утром, вечером)-2 способа решения- прислать в Вайбер </t>
  </si>
  <si>
    <t>стр.83-№6 присылать не надо</t>
  </si>
  <si>
    <r>
      <rPr>
        <b/>
        <sz val="10"/>
        <rFont val="Arial"/>
      </rPr>
      <t xml:space="preserve">Технология 
</t>
    </r>
    <r>
      <rPr>
        <i/>
        <sz val="10"/>
        <rFont val="Arial"/>
      </rPr>
      <t>Левкина Татьяна Николаевна</t>
    </r>
  </si>
  <si>
    <t xml:space="preserve">Почта. Изделие "Заполняем бланк телеграммы" </t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</si>
  <si>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Никифоров А.М</t>
    </r>
    <r>
      <rPr>
        <sz val="10"/>
        <color rgb="FF000000"/>
        <rFont val="Arial"/>
      </rPr>
      <t>.</t>
    </r>
  </si>
  <si>
    <t>Комплекс ОРУ №3. Контроль: поднимание туловища из положения лежа на спине за 30 секунд.</t>
  </si>
  <si>
    <r>
      <rPr>
        <sz val="10"/>
        <color rgb="FF00000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Николаева Людмила Александровна</t>
    </r>
  </si>
  <si>
    <t>На севере Европы</t>
  </si>
  <si>
    <t>12..00-12.30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</si>
  <si>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</si>
  <si>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р.т.стр.73-45 выполнить и прислать в Вайбер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</si>
  <si>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</si>
  <si>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</si>
  <si>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В центре Европы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</si>
  <si>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Никифоров Андрей Михайлович</t>
    </r>
  </si>
  <si>
    <t>прочитать тему в учебнике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</si>
  <si>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Николаева Людмила Александровна</t>
    </r>
  </si>
  <si>
    <t>В. Ю.Драгунский Друг детства"</t>
  </si>
  <si>
    <r>
      <rPr>
        <b/>
        <sz val="10"/>
        <color rgb="FF9900FF"/>
        <rFont val="Arial"/>
      </rPr>
      <t>ВД "Шкатулка здоровья"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</si>
  <si>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-</t>
  </si>
  <si>
    <r>
      <rPr>
        <b/>
        <sz val="10"/>
        <color rgb="FF9900FF"/>
        <rFont val="Arial"/>
      </rPr>
      <t>ВД "Край, в котором….."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</si>
  <si>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</si>
  <si>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Купеческая гостинная</t>
  </si>
  <si>
    <t>Род глаголов в прошедшем врнмени</t>
  </si>
  <si>
    <t>Работа по учебнику: вспомнить правило с.122, затем выполнить упр.220 с.123 письменно</t>
  </si>
  <si>
    <r>
      <t xml:space="preserve">с. 123 упр. 219. </t>
    </r>
    <r>
      <rPr>
        <sz val="10"/>
        <color rgb="FF0000FF"/>
        <rFont val="Arial"/>
      </rPr>
      <t>Прислать на проверку в Viber</t>
    </r>
  </si>
  <si>
    <r>
      <rPr>
        <b/>
        <sz val="10"/>
        <color rgb="FF9900FF"/>
        <rFont val="Arial"/>
      </rPr>
      <t>ВД "Школа-наш дом"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</si>
  <si>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Левкина Татьяна Николаевна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</si>
  <si>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</si>
  <si>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В.Ю.Драгунский. «Друг детства» </t>
  </si>
  <si>
    <t>Придумать рассказ о своём друге, записать в тетрадь, ПРИСЛАТЬ в Вайбер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</si>
  <si>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Николаева Людмила Александровна</t>
    </r>
  </si>
  <si>
    <t>Работа по учебнику; с. 108-116 читать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</si>
  <si>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</si>
  <si>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упр.221 (списать предложения в правильном порядке, чтобы получился текст, раскрыть скобки, образуя глаголы прошедшего времени. Дополнить тест 1-2 своими предложениями. Прислать в Вайбер) </t>
  </si>
  <si>
    <t>в р. т. с. 67-71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</si>
  <si>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</si>
  <si>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стр.84 познакомиться с объяснением, №1 устно, №2(решить по действиям), №4 и №7 прислать в Вайбер </t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</si>
  <si>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</si>
  <si>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Джаз-одно из направлений современной музыки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</si>
  <si>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</si>
  <si>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Картина- натюрморт</t>
  </si>
  <si>
    <r>
      <rPr>
        <b/>
        <sz val="10"/>
        <color rgb="FF9900FF"/>
        <rFont val="Arial"/>
      </rPr>
      <t>ВД "Развиваем интеллект"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Левкина Татьяна Николаевна</t>
    </r>
  </si>
  <si>
    <t>Развитие быстроты реакции.Фразеологизмы, шифр, закономерность, загадки</t>
  </si>
  <si>
    <r>
      <rPr>
        <b/>
        <sz val="10"/>
        <rFont val="Arial"/>
      </rPr>
      <t xml:space="preserve">Физкультура 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</si>
  <si>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Прохорова Т.С.</t>
    </r>
  </si>
  <si>
    <t xml:space="preserve">АСУ РСО. Выполнить самостоятельно комплекс общеразвивающих упражнений. </t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</si>
  <si>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Кузьмина Т.В.</t>
    </r>
  </si>
  <si>
    <t>Приготовления Сабины</t>
  </si>
  <si>
    <t>Упражнения в рабочей тетради к уроку "Приготовления Сабины"</t>
  </si>
  <si>
    <t>стр.90 упр.3 (2 диалог)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</si>
  <si>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</si>
  <si>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Правописание частицы  не с глаголами</t>
  </si>
  <si>
    <t>выучить правило с. 122</t>
  </si>
  <si>
    <r>
      <rPr>
        <b/>
        <sz val="10"/>
        <color rgb="FF9900FF"/>
        <rFont val="Arial"/>
      </rPr>
      <t>ВД "Спортивные игры"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</si>
  <si>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Левкина Татьяна Николаевна</t>
    </r>
  </si>
  <si>
    <t xml:space="preserve">Контрольная работа по теме "Сложение и вычитание" </t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</si>
  <si>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Никифоров А.М.</t>
    </r>
  </si>
  <si>
    <t xml:space="preserve">с помощью ЭОР
</t>
  </si>
  <si>
    <r>
      <rPr>
        <b/>
        <sz val="10"/>
        <rFont val="Arial"/>
      </rPr>
      <t xml:space="preserve">ИЗО 
</t>
    </r>
    <r>
      <rPr>
        <i/>
        <sz val="10"/>
        <rFont val="Arial"/>
      </rPr>
      <t>Левкина Татьяна Николаевна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</si>
  <si>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</si>
  <si>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 xml:space="preserve">Урок – конкурс по разделу «Собирай по ягодке - наберешь кузовок». Оценка достижений 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</si>
  <si>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</si>
  <si>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Виды треугольников</t>
  </si>
  <si>
    <r>
      <rPr>
        <b/>
        <sz val="10"/>
        <rFont val="Arial"/>
      </rPr>
      <t>ВД "Азбука нравственности"</t>
    </r>
    <r>
      <rPr>
        <b/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Назарова М.В.</t>
    </r>
  </si>
  <si>
    <t>Если радость на всех одна (к 75-летию Победы в ВОВ)</t>
  </si>
  <si>
    <t>С помощью ЭОР
Самостоятельно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</si>
  <si>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</si>
  <si>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</si>
  <si>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Правописание частицы не с глаголами</t>
  </si>
  <si>
    <r>
      <rPr>
        <b/>
        <sz val="10"/>
        <color rgb="FF9900FF"/>
        <rFont val="Arial"/>
      </rPr>
      <t>ВД "Волшебная палитра</t>
    </r>
    <r>
      <rPr>
        <sz val="10"/>
        <color rgb="FF000000"/>
        <rFont val="Arial"/>
      </rPr>
      <t xml:space="preserve">"
</t>
    </r>
    <r>
      <rPr>
        <i/>
        <sz val="10"/>
        <rFont val="Arial"/>
      </rPr>
      <t xml:space="preserve"> Котрухова О.П.</t>
    </r>
  </si>
  <si>
    <r>
      <rPr>
        <b/>
        <sz val="10"/>
        <color rgb="FF9900FF"/>
        <rFont val="Arial"/>
      </rPr>
      <t>ВД "Азбука нравственности"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Назарова М.В.</t>
    </r>
  </si>
  <si>
    <t>Расписание занятий 4А класса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</si>
  <si>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Прокофьева Т.А.</t>
    </r>
  </si>
  <si>
    <t>.Письменное деление на трехзначное число.</t>
  </si>
  <si>
    <t>с 73 устно выполнить примеры возле красной стрелки, №284 письменно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</si>
  <si>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Прокофьева Т.А.</t>
    </r>
  </si>
  <si>
    <t>Возвратные глаголы. Правописание -тся и -ться в возвратных глаголах</t>
  </si>
  <si>
    <t>Яндекс учебник на 27.04 . Откроется задание в 9.50</t>
  </si>
  <si>
    <r>
      <t xml:space="preserve">Английский язык  
</t>
    </r>
    <r>
      <rPr>
        <i/>
        <sz val="10"/>
        <rFont val="Arial"/>
      </rPr>
      <t>Прохорова Т.С.</t>
    </r>
  </si>
  <si>
    <t xml:space="preserve">Работа над ошибками. Подготовка проекта </t>
  </si>
  <si>
    <t xml:space="preserve">уч. с 46 упр 4. Выполнить задание в Р.Т. в разделе "Всё обо мне" пункт 11. </t>
  </si>
  <si>
    <t>Подгтовить небольшой рассказ 5-6 предложений на тему "Моя будущая профессия", оформить как проект (можно добавить фото). Прислать фото работы.</t>
  </si>
  <si>
    <r>
      <t xml:space="preserve">Немецкий язык 
</t>
    </r>
    <r>
      <rPr>
        <i/>
        <sz val="10"/>
        <rFont val="Arial"/>
      </rPr>
      <t>Кузьмина Т.В.</t>
    </r>
  </si>
  <si>
    <t xml:space="preserve">ЗАВТРАК 10.40-11.10                                                </t>
  </si>
  <si>
    <r>
      <t xml:space="preserve">ОРКСЭ 
</t>
    </r>
    <r>
      <rPr>
        <i/>
        <sz val="10"/>
        <rFont val="Arial"/>
      </rPr>
      <t>Косаковская М.А.</t>
    </r>
  </si>
  <si>
    <t>Правила твоей жизни</t>
  </si>
  <si>
    <t>Написать несколько правил твоей жизни</t>
  </si>
  <si>
    <r>
      <t xml:space="preserve">Физкультура 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</si>
  <si>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Математика</t>
    </r>
    <r>
      <rPr>
        <b/>
        <i/>
        <sz val="10"/>
        <rFont val="Arial"/>
      </rPr>
      <t xml:space="preserve"> </t>
    </r>
    <r>
      <rPr>
        <i/>
        <sz val="10"/>
        <rFont val="Arial"/>
      </rPr>
      <t>Прокофьева Т.А</t>
    </r>
    <r>
      <rPr>
        <b/>
        <i/>
        <sz val="10"/>
        <rFont val="Arial"/>
      </rPr>
      <t>.</t>
    </r>
  </si>
  <si>
    <t>с 74 №290, 291</t>
  </si>
  <si>
    <t>яндекс учебник на 28.04 . откроется задание с 9.00</t>
  </si>
  <si>
    <r>
      <t xml:space="preserve">Физкультура 
</t>
    </r>
    <r>
      <rPr>
        <i/>
        <sz val="10"/>
        <rFont val="Arial"/>
      </rPr>
      <t>Никифоров А.М.</t>
    </r>
  </si>
  <si>
    <t>Комплекс ОРУ № 4. Высокий старт. Бег 30 м.</t>
  </si>
  <si>
    <r>
      <t xml:space="preserve">Английский язык
</t>
    </r>
    <r>
      <rPr>
        <i/>
        <sz val="10"/>
        <rFont val="Arial"/>
      </rPr>
      <t>Прохорова Т.С.</t>
    </r>
  </si>
  <si>
    <t xml:space="preserve">Самостоятельная работа
</t>
  </si>
  <si>
    <r>
      <t xml:space="preserve">Немецкий  язык 
</t>
    </r>
    <r>
      <rPr>
        <i/>
        <sz val="10"/>
        <rFont val="Arial"/>
      </rPr>
      <t>Кузьмина Т.В.</t>
    </r>
  </si>
  <si>
    <t>Как мы готовимся к празднику</t>
  </si>
  <si>
    <t>Учебник стр.94 упр.1</t>
  </si>
  <si>
    <t>стр.95 упр.2(а)</t>
  </si>
  <si>
    <r>
      <rPr>
        <b/>
        <sz val="10"/>
        <rFont val="Arial"/>
      </rPr>
      <t>Русский язык</t>
    </r>
    <r>
      <rPr>
        <b/>
        <i/>
        <sz val="10"/>
        <rFont val="Arial"/>
      </rPr>
      <t xml:space="preserve"> </t>
    </r>
    <r>
      <rPr>
        <i/>
        <sz val="10"/>
        <rFont val="Arial"/>
      </rPr>
      <t>Прокофьева Т.А.</t>
    </r>
  </si>
  <si>
    <t>упр 216 устно, изучить правило. Письменно упр 219</t>
  </si>
  <si>
    <t>с 104 выучить правило</t>
  </si>
  <si>
    <r>
      <t xml:space="preserve">ВД "Рассказы по истории Самарского края" 
</t>
    </r>
    <r>
      <rPr>
        <i/>
        <sz val="10"/>
        <color rgb="FF000000"/>
        <rFont val="Arial"/>
      </rPr>
      <t>Прокофьева Т.А.</t>
    </r>
  </si>
  <si>
    <t>Космическая столица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</si>
  <si>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</si>
  <si>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t>Письменное деление на трехзначное число. Закрепление</t>
  </si>
  <si>
    <t>с 75 №299, №301</t>
  </si>
  <si>
    <t>№303  устно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</si>
  <si>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Прокофьева Т.А.</t>
    </r>
  </si>
  <si>
    <t>Правописание глаголов в прошедшем времени.</t>
  </si>
  <si>
    <t>упр 232 письменно</t>
  </si>
  <si>
    <r>
      <rPr>
        <b/>
        <sz val="10"/>
        <rFont val="Arial"/>
      </rPr>
      <t xml:space="preserve">Литературное чтение 
</t>
    </r>
    <r>
      <rPr>
        <i/>
        <sz val="10"/>
        <rFont val="Arial"/>
      </rPr>
      <t>Прокофьева Т.А.</t>
    </r>
  </si>
  <si>
    <t>Д. Свифт «Путешествие Гулливера».</t>
  </si>
  <si>
    <r>
      <t xml:space="preserve">Окружающий мир
</t>
    </r>
    <r>
      <rPr>
        <i/>
        <sz val="10"/>
        <rFont val="Arial"/>
      </rPr>
      <t>Прокофьева Т.А.</t>
    </r>
  </si>
  <si>
    <t>Мы – граждане России</t>
  </si>
  <si>
    <r>
      <t xml:space="preserve">Технология
</t>
    </r>
    <r>
      <rPr>
        <i/>
        <sz val="10"/>
        <rFont val="Arial"/>
      </rPr>
      <t>Прокофьева Т.А.</t>
    </r>
  </si>
  <si>
    <t>Создание содержания книги. Практическая работа: «Содержание»</t>
  </si>
  <si>
    <t>Выполнить открытку или поделку к 9 мая, используя свой вариант исполнения, можно связать работу с 75летием ПОБЕДЫ</t>
  </si>
  <si>
    <t>Доделать работу к следующему уроку, фото прислать в группу</t>
  </si>
  <si>
    <t>Самостоятельная работа
С помощью ЭОР</t>
  </si>
  <si>
    <r>
      <t xml:space="preserve">ВД "Ритмика" 
</t>
    </r>
    <r>
      <rPr>
        <i/>
        <sz val="10"/>
        <color rgb="FF000000"/>
        <rFont val="Arial"/>
      </rPr>
      <t>Сидорова С.В.</t>
    </r>
  </si>
  <si>
    <r>
      <t xml:space="preserve">ВД "Куклы из бабушкиного сундука"
</t>
    </r>
    <r>
      <rPr>
        <i/>
        <sz val="10"/>
        <color rgb="FF000000"/>
        <rFont val="Arial"/>
      </rPr>
      <t>Назарова М.В.</t>
    </r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</si>
  <si>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Прокофьева Т.А.</t>
    </r>
  </si>
  <si>
    <t>Деление с остатком. Ознакомление</t>
  </si>
  <si>
    <t>с 76 №308, №312</t>
  </si>
  <si>
    <r>
      <rPr>
        <b/>
        <sz val="10"/>
        <rFont val="Arial"/>
      </rPr>
      <t xml:space="preserve">Русский язык </t>
    </r>
    <r>
      <rPr>
        <i/>
        <sz val="10"/>
        <rFont val="Arial"/>
      </rPr>
      <t>Прокофьева Т.А.</t>
    </r>
  </si>
  <si>
    <t>упр 233 устно, упр 234 письменно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</si>
  <si>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Прокофьева Т.А.</t>
    </r>
  </si>
  <si>
    <t>Г. Х. Андерсен «Русалочка»</t>
  </si>
  <si>
    <t>с 167-172 прочитать , кратко пересказать</t>
  </si>
  <si>
    <r>
      <rPr>
        <b/>
        <sz val="10"/>
        <rFont val="Arial"/>
      </rPr>
      <t xml:space="preserve">Музыка
</t>
    </r>
    <r>
      <rPr>
        <i/>
        <sz val="10"/>
        <rFont val="Arial"/>
      </rPr>
      <t>Прокофьева Т.А.</t>
    </r>
  </si>
  <si>
    <t>Музыкальные инструменты.</t>
  </si>
  <si>
    <t>Расписание занятий 4В класса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</si>
  <si>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</si>
  <si>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</si>
  <si>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Обобщение по теме "Глагол"</t>
  </si>
  <si>
    <t>устно упр245, письменно упр 247 уч с 116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</si>
  <si>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</si>
  <si>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t>Знакомство с названием раздела. Д. Свифт "Путешествие Гулливера"</t>
  </si>
  <si>
    <t>Работа по учебнику: с. 160-165 прочитать, ответить на вопросы 1-3 устно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</si>
  <si>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Никифоров Андрей Михайлович</t>
    </r>
  </si>
  <si>
    <t>Составить комплекс утренней гимнастики и отправить любым удобным способом: АСУ РСО, Вайбер, эл. почта.</t>
  </si>
  <si>
    <r>
      <rPr>
        <b/>
        <sz val="10"/>
        <rFont val="Arial"/>
      </rPr>
      <t xml:space="preserve">ОРКСЭ 
</t>
    </r>
    <r>
      <rPr>
        <i/>
        <sz val="10"/>
        <rFont val="Arial"/>
      </rPr>
      <t>Косаковская Марина Алексеевна</t>
    </r>
  </si>
  <si>
    <t>Написать несколько правил твоей жизни, написать в тетрадь</t>
  </si>
  <si>
    <t>ВТОРНИК. 28  апреля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</si>
  <si>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Косаковская Марина Алексеевна</t>
    </r>
  </si>
  <si>
    <t>Письменно уч с 73 № 284, 286,285(2 столбик)</t>
  </si>
  <si>
    <r>
      <t xml:space="preserve">Английский язык 
</t>
    </r>
    <r>
      <rPr>
        <i/>
        <sz val="10"/>
        <rFont val="Arial"/>
      </rPr>
      <t>Прохорова Т.С.</t>
    </r>
  </si>
  <si>
    <r>
      <t xml:space="preserve">Немецкий  язык 
</t>
    </r>
    <r>
      <rPr>
        <i/>
        <sz val="10"/>
        <rFont val="Arial"/>
      </rPr>
      <t>Кузьмина Т.В.</t>
    </r>
  </si>
  <si>
    <t xml:space="preserve">Празднование пасхи 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</si>
  <si>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</si>
  <si>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Уч с 117 упр 248, 250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</si>
  <si>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Никифоров Андрей Михайлович</t>
    </r>
  </si>
  <si>
    <r>
      <t xml:space="preserve">ВД "Рассказы по истории Самарского края"  
</t>
    </r>
    <r>
      <rPr>
        <i/>
        <sz val="10"/>
        <color rgb="FF000000"/>
        <rFont val="Arial"/>
      </rPr>
      <t>Косаковская М.А.</t>
    </r>
  </si>
  <si>
    <t>https://yandex.ru/video/search?text=рассказы%20по%20истории%20самарского%20края%20космическая%20столица&amp;path=wizard&amp;parent-reqid=1588062738001494-436442146478721560000287-production-app-host-man-web-yp-72&amp;filmId=8781679569336822013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</si>
  <si>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Косаковская Марина Алексеевна</t>
    </r>
  </si>
  <si>
    <t>уч с 74 №292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</si>
  <si>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</si>
  <si>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Язык. Речь. Текст.</t>
  </si>
  <si>
    <t>уч с 119 упр 253 написать изложение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</si>
  <si>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</si>
  <si>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Косаковская Марина Алексеевна</t>
    </r>
    <r>
      <rPr>
        <sz val="10"/>
        <color rgb="FF000000"/>
        <rFont val="Arial"/>
      </rPr>
      <t xml:space="preserve">
</t>
    </r>
  </si>
  <si>
    <t>Путешествие по России</t>
  </si>
  <si>
    <t>изучить материал уч с 180-185, р т  задания по теме</t>
  </si>
  <si>
    <r>
      <rPr>
        <b/>
        <sz val="10"/>
        <rFont val="Arial"/>
      </rPr>
      <t xml:space="preserve">Технология
</t>
    </r>
    <r>
      <rPr>
        <i/>
        <sz val="10"/>
        <rFont val="Arial"/>
      </rPr>
      <t>Косаковская Марина Алексеевна</t>
    </r>
  </si>
  <si>
    <t>Переплетные работы</t>
  </si>
  <si>
    <t>https://infourok.ru/prezentaciya-po-tehnologii-na-temu-pereplyotnye-raboty-4-klass-4244035.html</t>
  </si>
  <si>
    <t>С помощью ЭОР
Самостоятельная работа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</si>
  <si>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</si>
  <si>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rPr>
        <b/>
        <sz val="10"/>
        <rFont val="Arial"/>
      </rPr>
      <t xml:space="preserve">ВД "Куклы из бабушкиного сундука"
</t>
    </r>
    <r>
      <rPr>
        <i/>
        <sz val="10"/>
        <color rgb="FF000000"/>
        <rFont val="Arial"/>
      </rPr>
      <t>Назарова М.В.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</si>
  <si>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</si>
  <si>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Самостоятельна работа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</si>
  <si>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</si>
  <si>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</si>
  <si>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Прохорова Т.С.</t>
    </r>
  </si>
  <si>
    <t>работа с учебником  с 50 упр 1,с 52 правила рассмотреть и записать.</t>
  </si>
  <si>
    <t>уч.с 51 упр 4 (сделать только в р.т. фото прислать)</t>
  </si>
  <si>
    <r>
      <rPr>
        <b/>
        <sz val="10"/>
        <rFont val="Arial"/>
      </rPr>
      <t xml:space="preserve">Немецкий  язык 
</t>
    </r>
    <r>
      <rPr>
        <i/>
        <sz val="10"/>
        <rFont val="Arial"/>
      </rPr>
      <t>Кузьмина Т.В.</t>
    </r>
  </si>
  <si>
    <t>Учебник стр.94- 95 упр.1,2(а)</t>
  </si>
  <si>
    <r>
      <rPr>
        <b/>
        <sz val="10"/>
        <rFont val="Arial"/>
      </rPr>
      <t xml:space="preserve">ИЗО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</si>
  <si>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Расписание занятий 5А класса</t>
  </si>
  <si>
    <t xml:space="preserve">ПРЕДМЕТ
учитель 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</si>
  <si>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</si>
  <si>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>Проценты. Нахождение процентов от числа</t>
  </si>
  <si>
    <t xml:space="preserve">Решаем самостоятельно № 1089, 1087, 1090 </t>
  </si>
  <si>
    <t>№ 1089 или № 1087(на выбор), № 1090 - по желанию (на проверку
 НЕ присылаем, если есть вопросы - пишите в группу ВК)</t>
  </si>
  <si>
    <r>
      <t xml:space="preserve">Физкультура 
</t>
    </r>
    <r>
      <rPr>
        <i/>
        <sz val="10"/>
        <rFont val="Arial"/>
      </rPr>
      <t>Михайлов С.Э.</t>
    </r>
  </si>
  <si>
    <t>Передача мяча, броски в кольцо</t>
  </si>
  <si>
    <t>Выполнить комплекс упражнений, предложенных в АСУ РСО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</si>
  <si>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Калинина Т.С.</t>
    </r>
  </si>
  <si>
    <t>Как определить спряжение глагола с безударным личным окончанием</t>
  </si>
  <si>
    <t>Повторить п.119. Выполнить упр.672, 675</t>
  </si>
  <si>
    <t>п.119-выучить правило, упр. 676</t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</si>
  <si>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</si>
  <si>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t>Лишайники.</t>
  </si>
  <si>
    <t>Изучить параграф 26 в учебнике, ответить на вопросы на стр. 109.</t>
  </si>
  <si>
    <t>Ответы на вопросы стр.109 прислать в АСУ РСО или ВК</t>
  </si>
  <si>
    <r>
      <rPr>
        <b/>
        <sz val="10"/>
        <rFont val="Arial"/>
      </rPr>
      <t xml:space="preserve">История 
</t>
    </r>
    <r>
      <rPr>
        <i/>
        <sz val="10"/>
        <rFont val="Arial"/>
      </rPr>
      <t xml:space="preserve">Баранова И. А. 
</t>
    </r>
  </si>
  <si>
    <t xml:space="preserve">Устройство Римской республики </t>
  </si>
  <si>
    <t xml:space="preserve">Изучить параграф 46, ответить на вопросы к параграфу (устно) </t>
  </si>
  <si>
    <t>Учить параграф 46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</si>
  <si>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</si>
  <si>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t>Ты сам мастер</t>
  </si>
  <si>
    <t>написать план изготовления поделки из бумаги</t>
  </si>
  <si>
    <t>Выполнить поделку из бумаги  и прислить в АСУ РСО</t>
  </si>
  <si>
    <r>
      <t>ВД "Функциональная  грамотность"</t>
    </r>
    <r>
      <rPr>
        <i/>
        <sz val="10"/>
        <color rgb="FF000000"/>
        <rFont val="Arial"/>
      </rPr>
      <t xml:space="preserve"> 
Фомина Л.О.</t>
    </r>
  </si>
  <si>
    <t>Вода.Уникальность воды.</t>
  </si>
  <si>
    <t>https://www.youtube.com/watch?v=mCBUHVdNmNI</t>
  </si>
  <si>
    <t>8.</t>
  </si>
  <si>
    <t>14.00-14.30</t>
  </si>
  <si>
    <r>
      <rPr>
        <b/>
        <sz val="10"/>
        <rFont val="Arial"/>
      </rPr>
      <t xml:space="preserve">ВД "Учимся любить родной край"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Иванова С.Ю.</t>
    </r>
  </si>
  <si>
    <t>Решение филвордов</t>
  </si>
  <si>
    <t>попробовать решить кроссворд,
о своем результате написать ВК</t>
  </si>
  <si>
    <t>9.</t>
  </si>
  <si>
    <t>14.40-15.10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</si>
  <si>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</si>
  <si>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Изготовление поздравительной открытки в технике «изонить»: «С праздником!»</t>
  </si>
  <si>
    <t>10.</t>
  </si>
  <si>
    <t>15.20-15.50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</si>
  <si>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</si>
  <si>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Выполнить праздничную открытку в технике "изонить"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</si>
  <si>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Калинина Т.С.</t>
    </r>
  </si>
  <si>
    <t xml:space="preserve"> Роберт Льюис Стивенсон "Вересковый мед" </t>
  </si>
  <si>
    <t>Выполнить "Контрольные задания В1" (3шт.). В случае отсутствия технической возможности выполнить задание № 2-4 (стр.197-198)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</si>
  <si>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Калинина Т.С.</t>
    </r>
  </si>
  <si>
    <t>Повторить п.119. Выполнить упр.679, 678</t>
  </si>
  <si>
    <t>п.119-выучить правило, упр. 681</t>
  </si>
  <si>
    <r>
      <t xml:space="preserve">Английский язык  
</t>
    </r>
    <r>
      <rPr>
        <i/>
        <sz val="10"/>
        <rFont val="Arial"/>
      </rPr>
      <t>Атанова И.И.</t>
    </r>
  </si>
  <si>
    <t>Моя семья и планы на лето</t>
  </si>
  <si>
    <t>Учебник, стр.68 упр.17 читать и переводить устно</t>
  </si>
  <si>
    <t>Учебник стр.68 упр.18 письменно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</si>
  <si>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</si>
  <si>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Времена меняются.</t>
  </si>
  <si>
    <t>Учебник - с 67, упр 14 (чит., перевод)</t>
  </si>
  <si>
    <t>учебник - с 67, упр 15 (пис.). Фото в ВК/АСУ. Подробный комментарий по выполнению задания - в беседе ВК.</t>
  </si>
  <si>
    <t>Он-лайн подключение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</si>
  <si>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Иванова С.Ю.</t>
    </r>
  </si>
  <si>
    <t>Нахождение числа по его процентам</t>
  </si>
  <si>
    <t>№ 1094 или № 1096(на выбор) 
(На проверку
 НЕ присылаем, если есть вопросы пишем в группу ВК)</t>
  </si>
  <si>
    <r>
      <rPr>
        <b/>
        <sz val="10"/>
        <rFont val="Arial"/>
      </rPr>
      <t xml:space="preserve">Музыка
</t>
    </r>
    <r>
      <rPr>
        <i/>
        <sz val="10"/>
        <rFont val="Arial"/>
      </rPr>
      <t>Сидорова С. В.</t>
    </r>
  </si>
  <si>
    <t>Музыка на мольберте.</t>
  </si>
  <si>
    <t>Выполнить задание, прикреплённое в АСУ РСО.
Работу прислать в ВК или на почту</t>
  </si>
  <si>
    <t>Не задано</t>
  </si>
  <si>
    <r>
      <rPr>
        <b/>
        <sz val="10"/>
        <rFont val="Arial"/>
      </rPr>
      <t xml:space="preserve">География                       </t>
    </r>
    <r>
      <rPr>
        <sz val="10"/>
        <color rgb="FF000000"/>
        <rFont val="Arial"/>
      </rPr>
      <t>Шарафутдинова З. Г.</t>
    </r>
  </si>
  <si>
    <t>Коррекция знаний</t>
  </si>
  <si>
    <t>Составить характеристику Евразии</t>
  </si>
  <si>
    <t>П. 26 повторить, работу прислать на почту АСУ РСО, ВК</t>
  </si>
  <si>
    <r>
      <rPr>
        <sz val="10"/>
        <color rgb="FF9900FF"/>
        <rFont val="Arial"/>
      </rPr>
      <t>ВД "В здоровом теле - здоровый дух!"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Иванова С.Ю.</t>
    </r>
  </si>
  <si>
    <t>Викторина ко Дню Победы</t>
  </si>
  <si>
    <t>Попробовать ответить на вопросы викторины.</t>
  </si>
  <si>
    <r>
      <rPr>
        <sz val="10"/>
        <color rgb="FF9900FF"/>
        <rFont val="Arial"/>
      </rPr>
      <t>ВД "Учимся любить родной край"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</si>
  <si>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>Герои войны, в честь которых названы улицы в Самаре</t>
  </si>
  <si>
    <t>Ознакомиться с историей героев.</t>
  </si>
  <si>
    <r>
      <t xml:space="preserve">Литература
</t>
    </r>
    <r>
      <rPr>
        <i/>
        <sz val="10"/>
        <rFont val="Arial"/>
      </rPr>
      <t>Калинина Т.С.</t>
    </r>
  </si>
  <si>
    <t xml:space="preserve"> Даниэль Дефо "Робинзон Крузо" </t>
  </si>
  <si>
    <t>Выполнить "Контрольные задания В1" (3шт.) к уроку № 46. В случае отсутствия технической возможности составить кроссворд по произведению</t>
  </si>
  <si>
    <r>
      <t xml:space="preserve">Русский язык
</t>
    </r>
    <r>
      <rPr>
        <i/>
        <sz val="10"/>
        <rFont val="Arial"/>
      </rPr>
      <t>Калинина Т.С.</t>
    </r>
  </si>
  <si>
    <t>Морфологический разбор глагола</t>
  </si>
  <si>
    <t>Изучить порядок морфологического разбора глагола (п.120). выполнить упр. 687</t>
  </si>
  <si>
    <r>
      <t xml:space="preserve">Технология
</t>
    </r>
    <r>
      <rPr>
        <i/>
        <sz val="10"/>
        <rFont val="Arial"/>
      </rPr>
      <t>Барабаш И.Н.</t>
    </r>
  </si>
  <si>
    <t>Лоскутное шитье</t>
  </si>
  <si>
    <t>Технология                            Спиридонов О.Л.</t>
  </si>
  <si>
    <t xml:space="preserve">Технологический процесс изготовления изделия </t>
  </si>
  <si>
    <t xml:space="preserve">В рабочей тетради написать :              1.расчёт условной стоимости материалов;                                                                                                                                                                         2.контроль качества проекта.          Прислать на эл. почту или в АСУ РСО    </t>
  </si>
  <si>
    <r>
      <t xml:space="preserve">Технология
</t>
    </r>
    <r>
      <rPr>
        <i/>
        <sz val="10"/>
        <rFont val="Arial"/>
      </rPr>
      <t>Барабаш И.Н.</t>
    </r>
  </si>
  <si>
    <t>Найти в Интернете историю лоскутного шитья и прочитать. В РТ записать "лоскутное шитьё", "пэчворк" и дать им определения. Письменно ответить на вопросы 1-2 на с.172. Прислать в ВК.</t>
  </si>
  <si>
    <r>
      <t xml:space="preserve">Технология
</t>
    </r>
    <r>
      <rPr>
        <i/>
        <sz val="10"/>
        <rFont val="Arial"/>
      </rPr>
      <t>Спиридонов О.Л.</t>
    </r>
  </si>
  <si>
    <t>Защита проекта</t>
  </si>
  <si>
    <t>в рабочей тетради записать презентацию к защите проекта и прислать на эл. почту или в АСУ РСО</t>
  </si>
  <si>
    <t>Самостоятельная 
работа</t>
  </si>
  <si>
    <r>
      <t xml:space="preserve">Математика
</t>
    </r>
    <r>
      <rPr>
        <i/>
        <sz val="10"/>
        <rFont val="Arial"/>
      </rPr>
      <t>Иванова С.Ю.</t>
    </r>
  </si>
  <si>
    <t>Нахождение числа по его 
процентам</t>
  </si>
  <si>
    <t>Повторить п. 38. № 1098 или № 1100.
Решить одну задачу на выбор.</t>
  </si>
  <si>
    <t>№ 1098 или № 1100(на выбор), 1122 - по желанию
(решить и прислать на проверку в группу ВК)</t>
  </si>
  <si>
    <r>
      <t xml:space="preserve">История
</t>
    </r>
    <r>
      <rPr>
        <i/>
        <sz val="10"/>
        <rFont val="Arial"/>
      </rPr>
      <t>Баранова И.А.</t>
    </r>
  </si>
  <si>
    <t>Вторая война Рима с Карфагеном</t>
  </si>
  <si>
    <t xml:space="preserve">Изучить параграф 47, ответить на вопросы к параграфу (письменно) </t>
  </si>
  <si>
    <t>Учить параграф 47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</si>
  <si>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</si>
  <si>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Изготовление поздравительной открытки в технике «изонить»: «Со Светлой Пасхой!»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</si>
  <si>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</si>
  <si>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t>Выполнить открытку в технике "изонить", пользуясь МК</t>
  </si>
  <si>
    <r>
      <t xml:space="preserve">Обществознание
</t>
    </r>
    <r>
      <rPr>
        <i/>
        <sz val="10"/>
        <rFont val="Arial"/>
      </rPr>
      <t>Баранова И.А.</t>
    </r>
  </si>
  <si>
    <t>Образование и самообразование</t>
  </si>
  <si>
    <t xml:space="preserve">Повторить параграф 7, ответить на вопросы "В классе и дома" (устно) </t>
  </si>
  <si>
    <t xml:space="preserve">не задано </t>
  </si>
  <si>
    <r>
      <rPr>
        <b/>
        <sz val="10"/>
        <rFont val="Arial"/>
      </rPr>
      <t xml:space="preserve">Английский язык        </t>
    </r>
    <r>
      <rPr>
        <sz val="10"/>
        <color rgb="FF000000"/>
        <rFont val="Arial"/>
      </rPr>
      <t xml:space="preserve">                </t>
    </r>
    <r>
      <rPr>
        <b/>
        <sz val="10"/>
        <rFont val="Arial"/>
      </rPr>
      <t xml:space="preserve"> </t>
    </r>
    <r>
      <rPr>
        <i/>
        <sz val="10"/>
        <rFont val="Arial"/>
      </rPr>
      <t xml:space="preserve"> Атанова И.И.</t>
    </r>
    <r>
      <rPr>
        <b/>
        <sz val="10"/>
        <rFont val="Arial"/>
      </rPr>
      <t xml:space="preserve">
</t>
    </r>
  </si>
  <si>
    <t>Большой праздник на острове</t>
  </si>
  <si>
    <t>Учебник, стр. 70-71 упр.1 - читать и переводить, отвечать на вопросы устно</t>
  </si>
  <si>
    <t xml:space="preserve">Раздел 16, рабочая тетрадь, стр. 87 упр.1 </t>
  </si>
  <si>
    <t>Самостоятельная работа с учебным материалом/ЭОР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</si>
  <si>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</si>
  <si>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Моя семья и планы на лето.</t>
  </si>
  <si>
    <t>учебник - с 68, упр 17 (чит., перевод.), упр 18 (пис.)</t>
  </si>
  <si>
    <t>выполнить задание 10В на сайте edu.skyeng.ru. При отсутствии тех.возможности - рабочая тетр. - с 86, упр 7 (фото в ВК/АСУ).</t>
  </si>
  <si>
    <r>
      <t xml:space="preserve">Русский язык
</t>
    </r>
    <r>
      <rPr>
        <i/>
        <sz val="10"/>
        <rFont val="Arial"/>
      </rPr>
      <t>Калинина Т.С.</t>
    </r>
  </si>
  <si>
    <t>Р.Р. Сжатое изложение с изменением формы лица глагола (А. Савчук "Шоколадный торт")</t>
  </si>
  <si>
    <t>Написание изложения (используя Памятку на стр. 149) по упр. 688</t>
  </si>
  <si>
    <t>дописать изложение</t>
  </si>
  <si>
    <t>Самостоятельная
работа</t>
  </si>
  <si>
    <r>
      <t xml:space="preserve">Литература
</t>
    </r>
    <r>
      <rPr>
        <i/>
        <sz val="10"/>
        <rFont val="Arial"/>
      </rPr>
      <t>Калинина Т.С.</t>
    </r>
  </si>
  <si>
    <t xml:space="preserve">Х.-К. Андерсен "Снежная королева". Кай и Герда </t>
  </si>
  <si>
    <t>Прочитать сказку  до конца</t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</si>
  <si>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Михайлов С.Э.</t>
    </r>
  </si>
  <si>
    <t>Передача мяча, броски в кольцо. Уч. Игра</t>
  </si>
  <si>
    <t>Самостоятельная
 работа</t>
  </si>
  <si>
    <r>
      <t xml:space="preserve">Математика
</t>
    </r>
    <r>
      <rPr>
        <i/>
        <sz val="10"/>
        <rFont val="Arial"/>
      </rPr>
      <t>Иванова С.Ю.</t>
    </r>
  </si>
  <si>
    <t>Нахождение числа по его 
процентам</t>
  </si>
  <si>
    <t>Повторить п. 38, 
решаем самостоятельно №1104, 1106.</t>
  </si>
  <si>
    <t>Он-лайн
подключение</t>
  </si>
  <si>
    <r>
      <rPr>
        <sz val="10"/>
        <color rgb="FF9900FF"/>
        <rFont val="Arial"/>
      </rPr>
      <t xml:space="preserve">Классный час
</t>
    </r>
    <r>
      <rPr>
        <i/>
        <sz val="10"/>
        <rFont val="Arial"/>
      </rPr>
      <t>Иванова С.Ю.</t>
    </r>
  </si>
  <si>
    <t>Обсуждение успеваемости за IV четверть</t>
  </si>
  <si>
    <t>Обсуждение, вопросы</t>
  </si>
  <si>
    <t>Расписание занятий 5Б  класса</t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</si>
  <si>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</si>
  <si>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t>Изучить параграф 26 в учебнике, выполнить задания на стр.109</t>
  </si>
  <si>
    <r>
      <rPr>
        <b/>
        <sz val="10"/>
        <rFont val="Arial"/>
      </rPr>
      <t>Русский язык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Калинина Т.С.</t>
    </r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</si>
  <si>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Иванова С.Ю.</t>
    </r>
  </si>
  <si>
    <t xml:space="preserve"> Подключиться через скайп.
При отсутствии технической возможности: 
разобрать п. 38.
Решаем самостоятельно  № 1093 или № 1095.
Решить одну задачу на выбор. </t>
  </si>
  <si>
    <r>
      <rPr>
        <b/>
        <sz val="10"/>
        <rFont val="Arial"/>
      </rPr>
      <t xml:space="preserve">История 
</t>
    </r>
    <r>
      <rPr>
        <i/>
        <sz val="10"/>
        <rFont val="Arial"/>
      </rPr>
      <t xml:space="preserve">Баранова И. А. 
</t>
    </r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</si>
  <si>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</si>
  <si>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t>Написать план изготовления поделки</t>
  </si>
  <si>
    <t>Выполнить поделку из бумаги и прислать в АСУ РСО</t>
  </si>
  <si>
    <r>
      <t xml:space="preserve">ВД "Функциональная грамотность"
</t>
    </r>
    <r>
      <rPr>
        <i/>
        <sz val="10"/>
        <color rgb="FF000000"/>
        <rFont val="Arial"/>
      </rPr>
      <t>Фомина Л.О.</t>
    </r>
  </si>
  <si>
    <r>
      <t xml:space="preserve">ВД "Строевая патриотическая песня"
</t>
    </r>
    <r>
      <rPr>
        <i/>
        <sz val="10"/>
        <color rgb="FF000000"/>
        <rFont val="Arial"/>
      </rPr>
      <t>Сидорова С.В.</t>
    </r>
  </si>
  <si>
    <t>Разучивание военно-патриотических песен</t>
  </si>
  <si>
    <t>Повторить все выученные песни</t>
  </si>
  <si>
    <t>С помощью ЭОР, Самостоятельно</t>
  </si>
  <si>
    <r>
      <t xml:space="preserve">ВД "Хореография"
</t>
    </r>
    <r>
      <rPr>
        <i/>
        <sz val="10"/>
        <color rgb="FF000000"/>
        <rFont val="Arial"/>
      </rPr>
      <t>Сидорова С.В.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</si>
  <si>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</si>
  <si>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ВД "Хореография"
</t>
    </r>
    <r>
      <rPr>
        <i/>
        <sz val="10"/>
        <color rgb="FF000000"/>
        <rFont val="Arial"/>
      </rPr>
      <t>Сидорова С.В.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</si>
  <si>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</si>
  <si>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Физкультура
</t>
    </r>
    <r>
      <rPr>
        <i/>
        <sz val="10"/>
        <rFont val="Arial"/>
      </rPr>
      <t>Михайлов С.Э.</t>
    </r>
  </si>
  <si>
    <t>Ведение мяча правой, левой руками</t>
  </si>
  <si>
    <r>
      <t xml:space="preserve">Английский язык  
</t>
    </r>
    <r>
      <rPr>
        <i/>
        <sz val="10"/>
        <rFont val="Arial"/>
      </rPr>
      <t>Атанова И.И.</t>
    </r>
  </si>
  <si>
    <t>Раздел 16. Большой праздник  на острове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</si>
  <si>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</si>
  <si>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Калинина Т.С.</t>
    </r>
  </si>
  <si>
    <r>
      <rPr>
        <b/>
        <sz val="10"/>
        <rFont val="Arial"/>
      </rPr>
      <t>Литература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Калинина Т.С.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</si>
  <si>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</si>
  <si>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 xml:space="preserve">Повторить п. 38. № 1098 или № 1100.
Решить одну задачу на выбор. </t>
  </si>
  <si>
    <t>№ 1098 или № 1100(на выбор)
(На проверку
 НЕ присылаем, если есть вопросы пишем в группу ВК)</t>
  </si>
  <si>
    <r>
      <rPr>
        <b/>
        <sz val="10"/>
        <rFont val="Arial"/>
      </rPr>
      <t>Музыка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</si>
  <si>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t>Выполнить задание, прикреплённое в АСУ РСО.
Работу прислать в ВК или на почту.</t>
  </si>
  <si>
    <t>Самостоятельная
 работа</t>
  </si>
  <si>
    <r>
      <t xml:space="preserve">ВД "Занимательная математика"
</t>
    </r>
    <r>
      <rPr>
        <i/>
        <sz val="10"/>
        <color rgb="FF000000"/>
        <rFont val="Arial"/>
      </rPr>
      <t>Иванова С.Ю.</t>
    </r>
  </si>
  <si>
    <r>
      <rPr>
        <b/>
        <sz val="10"/>
        <rFont val="Arial"/>
      </rPr>
      <t xml:space="preserve">ВД "Волшебная палитра" </t>
    </r>
    <r>
      <rPr>
        <i/>
        <sz val="10"/>
        <color rgb="FF000000"/>
        <rFont val="Arial"/>
      </rPr>
      <t>Котрухова О.П.</t>
    </r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</si>
  <si>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Иванова С.Ю.</t>
    </r>
  </si>
  <si>
    <t xml:space="preserve">Повторить п. 38, 
решаем самостоятельно №1104, 1106.
</t>
  </si>
  <si>
    <t>№ 1104 или 1106 (на выбор) 
(решить и прислать на проверку в группу ВК)</t>
  </si>
  <si>
    <r>
      <rPr>
        <b/>
        <sz val="10"/>
        <rFont val="Arial"/>
      </rPr>
      <t xml:space="preserve">История 
</t>
    </r>
    <r>
      <rPr>
        <i/>
        <sz val="10"/>
        <rFont val="Arial"/>
      </rPr>
      <t>Баранова И.А.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</si>
  <si>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Калинина Т.С.</t>
    </r>
  </si>
  <si>
    <r>
      <t xml:space="preserve">Литература 
</t>
    </r>
    <r>
      <rPr>
        <i/>
        <sz val="10"/>
        <rFont val="Arial"/>
      </rPr>
      <t>Калинина Т.С.</t>
    </r>
  </si>
  <si>
    <r>
      <t xml:space="preserve">Технология
</t>
    </r>
    <r>
      <rPr>
        <i/>
        <sz val="10"/>
        <rFont val="Arial"/>
      </rPr>
      <t>Барабаш И.Н.</t>
    </r>
  </si>
  <si>
    <r>
      <t xml:space="preserve">Технология
</t>
    </r>
    <r>
      <rPr>
        <i/>
        <sz val="10"/>
        <rFont val="Arial"/>
      </rPr>
      <t>Спиридонов О.Л.</t>
    </r>
  </si>
  <si>
    <t>Технологический процесс изготовления изделия</t>
  </si>
  <si>
    <r>
      <t xml:space="preserve">Технология
</t>
    </r>
    <r>
      <rPr>
        <i/>
        <sz val="10"/>
        <rFont val="Arial"/>
      </rPr>
      <t>Барабаш И.Н.</t>
    </r>
  </si>
  <si>
    <r>
      <t xml:space="preserve">Технология
</t>
    </r>
    <r>
      <rPr>
        <i/>
        <sz val="10"/>
        <rFont val="Arial"/>
      </rPr>
      <t>Спиридонов О.Л.</t>
    </r>
  </si>
  <si>
    <r>
      <rPr>
        <sz val="10"/>
        <color rgb="FF9900FF"/>
        <rFont val="Arial"/>
      </rPr>
      <t>ВД "История пограничных войск"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Павлов А.А.</t>
    </r>
  </si>
  <si>
    <t>Права, обязанности и ответственность военнослужащих</t>
  </si>
  <si>
    <r>
      <rPr>
        <sz val="10"/>
        <color rgb="FF9900FF"/>
        <rFont val="Arial"/>
      </rPr>
      <t xml:space="preserve">ВД "Волшебная изонить"
</t>
    </r>
    <r>
      <rPr>
        <i/>
        <sz val="10"/>
        <rFont val="Arial"/>
      </rPr>
      <t>Барабаш И.Н.</t>
    </r>
  </si>
  <si>
    <r>
      <rPr>
        <sz val="10"/>
        <color rgb="FF9900FF"/>
        <rFont val="Arial"/>
      </rPr>
      <t xml:space="preserve">ВД "Строевая подготовка"
</t>
    </r>
    <r>
      <rPr>
        <i/>
        <sz val="10"/>
        <rFont val="Arial"/>
      </rPr>
      <t>Павлов А.А.</t>
    </r>
  </si>
  <si>
    <t>Движение строевым и походным шагом</t>
  </si>
  <si>
    <r>
      <rPr>
        <b/>
        <sz val="10"/>
        <color rgb="FF9900FF"/>
        <rFont val="Arial"/>
      </rPr>
      <t>ВД "Волшебная изонить"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Барабаш И.Н.</t>
    </r>
  </si>
  <si>
    <r>
      <t xml:space="preserve">Литература
</t>
    </r>
    <r>
      <rPr>
        <i/>
        <sz val="10"/>
        <rFont val="Arial"/>
      </rPr>
      <t>Калинина Т.С.</t>
    </r>
  </si>
  <si>
    <r>
      <t xml:space="preserve">Русский язык 
</t>
    </r>
    <r>
      <rPr>
        <i/>
        <sz val="10"/>
        <rFont val="Arial"/>
      </rPr>
      <t>Калинина Т.С.</t>
    </r>
  </si>
  <si>
    <r>
      <t xml:space="preserve">Физкультура 
</t>
    </r>
    <r>
      <rPr>
        <i/>
        <sz val="10"/>
        <rFont val="Arial"/>
      </rPr>
      <t>Михайлов С.Э.</t>
    </r>
  </si>
  <si>
    <t>Эстафеты с элементами баскетбола.</t>
  </si>
  <si>
    <t>Выполнить комплекс упражнений, предложенный в АСУ РСО</t>
  </si>
  <si>
    <r>
      <t xml:space="preserve">Английский язык
</t>
    </r>
    <r>
      <rPr>
        <i/>
        <sz val="10"/>
        <rFont val="Arial"/>
      </rPr>
      <t>Атанова И.И.</t>
    </r>
  </si>
  <si>
    <t>Лучшие и худшие моменты в нашей жизни</t>
  </si>
  <si>
    <t>Учебник, стр.7 повторить грамматический  материал ( Present Perfect Tense )</t>
  </si>
  <si>
    <t>Учебник, стр.72 упр.8 ответить на вопросы, используя Present Perfect и Past Simple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</si>
  <si>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</si>
  <si>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 xml:space="preserve">Самостоятельная 
работа </t>
  </si>
  <si>
    <r>
      <t xml:space="preserve">Математика 
</t>
    </r>
    <r>
      <rPr>
        <i/>
        <sz val="10"/>
        <rFont val="Arial"/>
      </rPr>
      <t>Иванова С.Ю.</t>
    </r>
  </si>
  <si>
    <t>Повторить п. 38, 
решаем самостоятельно № 1113 или № 1120</t>
  </si>
  <si>
    <t xml:space="preserve">  12.40-13.10</t>
  </si>
  <si>
    <r>
      <t xml:space="preserve">Обществознание
</t>
    </r>
    <r>
      <rPr>
        <i/>
        <sz val="10"/>
        <rFont val="Arial"/>
      </rPr>
      <t>Баранова И.А.</t>
    </r>
  </si>
  <si>
    <t xml:space="preserve"> 13.20-13.50</t>
  </si>
  <si>
    <r>
      <rPr>
        <sz val="10"/>
        <color rgb="FF9900FF"/>
        <rFont val="Arial"/>
      </rPr>
      <t xml:space="preserve">ВД "Учимся любить родной край"
</t>
    </r>
    <r>
      <rPr>
        <i/>
        <sz val="10"/>
        <rFont val="Arial"/>
      </rPr>
      <t>Котрухова О.П.</t>
    </r>
  </si>
  <si>
    <t>Наш край в годы ВО войны</t>
  </si>
  <si>
    <t>Посмотреть фильм о войне</t>
  </si>
  <si>
    <r>
      <rPr>
        <sz val="10"/>
        <color rgb="FF9900FF"/>
        <rFont val="Arial"/>
      </rPr>
      <t xml:space="preserve">ВД "РДШ" (ч/н)
</t>
    </r>
    <r>
      <rPr>
        <i/>
        <sz val="10"/>
        <rFont val="Arial"/>
      </rPr>
      <t>Котрухова О.П.</t>
    </r>
  </si>
  <si>
    <t>Расписание занятий 5В класса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</si>
  <si>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</si>
  <si>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 xml:space="preserve">Самостоятельная 
работа
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</si>
  <si>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</si>
  <si>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>Проценты. Нахождение процентов
 от числа</t>
  </si>
  <si>
    <t>Повторить п. 37. Решить самостоятельно № 1079 , № 1082</t>
  </si>
  <si>
    <t>№ 1079 или № 1082 (на выбор)
(решить и прислать на проверку в группу ВК)</t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</si>
  <si>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</si>
  <si>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t>Изучить параграф 26 в учебнике, выполнить задания на стр. 109</t>
  </si>
  <si>
    <t>ответы на вопросы стр 109 прислать в АСУ РСО или ВК.</t>
  </si>
  <si>
    <t>ЗАВТРАК 11.10-11.40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</si>
  <si>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</si>
  <si>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t>Написать план  изготовления поделки</t>
  </si>
  <si>
    <t>Выполнить поделку из бумаги</t>
  </si>
  <si>
    <t xml:space="preserve">С помощью ЭОР. 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</si>
  <si>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Ильина Л.А.</t>
    </r>
  </si>
  <si>
    <t>п.119, выполнить упр.676 и отправить на почту АСУ РСО или VK</t>
  </si>
  <si>
    <r>
      <rPr>
        <b/>
        <sz val="10"/>
        <rFont val="Arial"/>
      </rPr>
      <t xml:space="preserve">История 
</t>
    </r>
    <r>
      <rPr>
        <i/>
        <sz val="10"/>
        <rFont val="Arial"/>
      </rPr>
      <t xml:space="preserve">Баранова И. А. 
</t>
    </r>
  </si>
  <si>
    <t>С помощью 
ЭОР</t>
  </si>
  <si>
    <r>
      <t xml:space="preserve">ВД "Учимся любить родной край"
</t>
    </r>
    <r>
      <rPr>
        <i/>
        <sz val="10"/>
        <color rgb="FF000000"/>
        <rFont val="Arial"/>
      </rPr>
      <t xml:space="preserve">Баранова И. А. </t>
    </r>
  </si>
  <si>
    <r>
      <t xml:space="preserve">ВД "В здоровом теле "
</t>
    </r>
    <r>
      <rPr>
        <i/>
        <sz val="10"/>
        <color rgb="FF000000"/>
        <rFont val="Arial"/>
      </rPr>
      <t xml:space="preserve">Баранова И. А. 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</si>
  <si>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</si>
  <si>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</si>
  <si>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rPr>
        <b/>
        <sz val="10"/>
        <rFont val="Arial"/>
      </rPr>
      <t>Музыка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</si>
  <si>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r>
      <t xml:space="preserve">Физкультура 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</si>
  <si>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>Математика</t>
    </r>
    <r>
      <rPr>
        <b/>
        <i/>
        <sz val="10"/>
        <rFont val="Arial"/>
      </rPr>
      <t xml:space="preserve"> 
</t>
    </r>
    <r>
      <rPr>
        <i/>
        <sz val="10"/>
        <rFont val="Arial"/>
      </rPr>
      <t>Иванова С.Ю.</t>
    </r>
  </si>
  <si>
    <t xml:space="preserve"> № 1089 или № 1087(на выбор), № 1090 - по желанию (на проверку
 НЕ присылаем, если есть вопросы - пишите в группу ВК)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</si>
  <si>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Ильина Л.А.</t>
    </r>
  </si>
  <si>
    <t>Повторить п.119. Выполнить упр.686.</t>
  </si>
  <si>
    <t>п.119, выполнить упр.680 и отправить на почту АСУ РСО или VK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</si>
  <si>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Ильина Л.А.</t>
    </r>
  </si>
  <si>
    <t>Даниэль Дефо "Робинзон Крузо"</t>
  </si>
  <si>
    <t>Учебник: стр.200-212  читать</t>
  </si>
  <si>
    <t xml:space="preserve">на вопросы 1-3 (стр.213) ответить устно. </t>
  </si>
  <si>
    <r>
      <t xml:space="preserve">ВД "Функциональная грамотность"
</t>
    </r>
    <r>
      <rPr>
        <i/>
        <sz val="10"/>
        <color rgb="FF000000"/>
        <rFont val="Arial"/>
      </rPr>
      <t>Фомина Л.О.</t>
    </r>
  </si>
  <si>
    <t>Вода. Уникальность воды.</t>
  </si>
  <si>
    <r>
      <t xml:space="preserve">ВД"Волшебная палитра" 
</t>
    </r>
    <r>
      <rPr>
        <i/>
        <sz val="10"/>
        <color rgb="FF000000"/>
        <rFont val="Arial"/>
      </rPr>
      <t>Котрухова О.П.</t>
    </r>
  </si>
  <si>
    <r>
      <rPr>
        <b/>
        <sz val="10"/>
        <rFont val="Arial"/>
      </rPr>
      <t>Технология</t>
    </r>
    <r>
      <rPr>
        <i/>
        <sz val="10"/>
        <rFont val="Arial"/>
      </rPr>
      <t xml:space="preserve">
Барабаш И.Н.</t>
    </r>
  </si>
  <si>
    <t>Раскрой элементов</t>
  </si>
  <si>
    <t>Самостоятельная работа
с помощью ЭОР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</si>
  <si>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Спиридонов О.Л.</t>
    </r>
  </si>
  <si>
    <t>Интерьер жилого помещения</t>
  </si>
  <si>
    <t>в рабочей тетради письменно ответить на вопросы 1, 2  и прислать на эл. почту или в АСУ РСО</t>
  </si>
  <si>
    <r>
      <rPr>
        <b/>
        <sz val="10"/>
        <rFont val="Arial"/>
      </rPr>
      <t>Технология</t>
    </r>
    <r>
      <rPr>
        <i/>
        <sz val="10"/>
        <rFont val="Arial"/>
      </rPr>
      <t xml:space="preserve">
Барабаш И.Н.</t>
    </r>
  </si>
  <si>
    <t>В РТ записать понятие "шаблон" и дать ему определение. В РТ подробно законспектировать параграф 29 на с.173-174 (до пункта "Аппликация"). Прислать в ВК.</t>
  </si>
  <si>
    <t>Самостоятельная работа
с помощью ЭОР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</si>
  <si>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Спиридонов О.Л.</t>
    </r>
  </si>
  <si>
    <t>Эстетика и экология жилища</t>
  </si>
  <si>
    <t>в рабочей тетради письменно ответить на вопросы 1, 2,3, 4  и прислать на эл. почту или в АСУ РСО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</si>
  <si>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</si>
  <si>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 xml:space="preserve"> Морфологический разбор глагола</t>
  </si>
  <si>
    <t>п.120, упр.687 ( глагол смеётся разобрать морфологически)и отправить на почту АСУ РСО или VK</t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</si>
  <si>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</si>
  <si>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 xml:space="preserve">Х.-К. Андерсен "Снежная королева". Кай и Герда" </t>
  </si>
  <si>
    <t>стр 248, на вопрос 2 ответить письменно и отправить на почту АСУ РСО или VK</t>
  </si>
  <si>
    <r>
      <rPr>
        <b/>
        <sz val="10"/>
        <rFont val="Arial"/>
      </rPr>
      <t>История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Баранова И. А.</t>
    </r>
  </si>
  <si>
    <t>Он-лайн 
подключение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</si>
  <si>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</si>
  <si>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 xml:space="preserve">Подключиться через скайп.
При отсутствии технической возможности: 
разобрать п. 38.
Решаем самостоятельно  № 1093 или № 1095.
Решить одну задачу на выбор. </t>
  </si>
  <si>
    <r>
      <rPr>
        <b/>
        <sz val="10"/>
        <rFont val="Arial"/>
      </rPr>
      <t>ВД "Куклы из бабушкиного сундука"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Назарова М.В.</t>
    </r>
  </si>
  <si>
    <r>
      <rPr>
        <b/>
        <sz val="10"/>
        <color rgb="FF9900FF"/>
        <rFont val="Arial"/>
      </rPr>
      <t>ВД "Волшебная изонить"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Барабаш И.Н.</t>
    </r>
  </si>
  <si>
    <r>
      <rPr>
        <b/>
        <sz val="10"/>
        <color rgb="FF9900FF"/>
        <rFont val="Arial"/>
      </rPr>
      <t>ВД "Волшебная изонить"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Барабаш И.Н.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</si>
  <si>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</si>
  <si>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п.120, упр.688. Составить и записать план сжатого изложения. Отправить на проверку на почту АСУ РСО или VK.</t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</si>
  <si>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</si>
  <si>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t>Эстафета с элементами баскетбола</t>
  </si>
  <si>
    <t>Выполнить комплекс упражнений, предложенный  в АСУ РСО</t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</si>
  <si>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Баранова И.А.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</si>
  <si>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</si>
  <si>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r>
      <t xml:space="preserve">Самостоятельная работа с учебным материалом. </t>
    </r>
    <r>
      <rPr>
        <b/>
        <sz val="10"/>
        <rFont val="Arial"/>
      </rPr>
      <t>ЭОР</t>
    </r>
  </si>
  <si>
    <r>
      <t xml:space="preserve">Английский язык
</t>
    </r>
    <r>
      <rPr>
        <i/>
        <sz val="10"/>
        <rFont val="Arial"/>
      </rPr>
      <t>Софина А.В.</t>
    </r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</si>
  <si>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</si>
  <si>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История вторая и третья. Внутренняя красота героини.</t>
  </si>
  <si>
    <t>Учебник: стр.217-229  читать</t>
  </si>
  <si>
    <r>
      <rPr>
        <b/>
        <sz val="10"/>
        <color rgb="FF9900FF"/>
        <rFont val="Arial"/>
      </rPr>
      <t xml:space="preserve">Классный час
</t>
    </r>
    <r>
      <rPr>
        <i/>
        <sz val="10"/>
        <rFont val="Arial"/>
      </rPr>
      <t>Баранова И.А.</t>
    </r>
  </si>
  <si>
    <t>С помощью
ЭОР</t>
  </si>
  <si>
    <r>
      <rPr>
        <b/>
        <sz val="10"/>
        <color rgb="FF9900FF"/>
        <rFont val="Arial"/>
      </rPr>
      <t>ВД "Занимательная математика"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</si>
  <si>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r>
      <rPr>
        <b/>
        <sz val="10"/>
        <color rgb="FF9900FF"/>
        <rFont val="Arial"/>
      </rPr>
      <t>ВД "РДШ"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Баранова И.А.</t>
    </r>
  </si>
  <si>
    <t>Видеоурок "Пожелтевшие страницы" - семейная история из домашнего архива</t>
  </si>
  <si>
    <t>https://youtu.be/2d1FEK1bqR8 пройти по ссылке</t>
  </si>
  <si>
    <t>Расписание занятий 6А класса</t>
  </si>
  <si>
    <t>С помощью ЭОР/ Самостоятельная работа с учебным материалом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</si>
  <si>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</si>
  <si>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t>Координатная плоскость</t>
  </si>
  <si>
    <t>ответить письменно в тетради для правил на вопросы 1-10, стр.277</t>
  </si>
  <si>
    <t>С помощью ЭОР. Самостоятельная работа</t>
  </si>
  <si>
    <r>
      <t xml:space="preserve">Физкультура
</t>
    </r>
    <r>
      <rPr>
        <i/>
        <sz val="10"/>
        <rFont val="Arial"/>
      </rPr>
      <t>Абрамов С.А.</t>
    </r>
  </si>
  <si>
    <t>Штрафой бросок одной рукой</t>
  </si>
  <si>
    <t>Ознакомится стехникой броска</t>
  </si>
  <si>
    <r>
      <rPr>
        <b/>
        <sz val="10"/>
        <rFont val="Arial"/>
      </rPr>
      <t xml:space="preserve">Музыка
</t>
    </r>
    <r>
      <rPr>
        <i/>
        <sz val="10"/>
        <rFont val="Arial"/>
      </rPr>
      <t>Сидорова С. В.</t>
    </r>
  </si>
  <si>
    <t>Тембры-музыкальные краски.</t>
  </si>
  <si>
    <r>
      <rPr>
        <b/>
        <sz val="10"/>
        <rFont val="Arial"/>
      </rPr>
      <t xml:space="preserve">География 
</t>
    </r>
    <r>
      <rPr>
        <i/>
        <sz val="10"/>
        <rFont val="Arial"/>
      </rPr>
      <t>Шарафутдинова Зульфия Гаязовна</t>
    </r>
  </si>
  <si>
    <t>Природные зоны</t>
  </si>
  <si>
    <t>Прочитать и изучить п.29. Составьте характеристику одной из природных зон. Работа с атласом</t>
  </si>
  <si>
    <t>П.29. Работу прислать в АСУ РСО,ВК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</si>
  <si>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Нечаева В.А.</t>
    </r>
  </si>
  <si>
    <t>Употребление наклонений</t>
  </si>
  <si>
    <t>п. 94, упр. 567 (разбор под №1 выполнять не надо). Прислать в ВК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</si>
  <si>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</si>
  <si>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t>Геродот «Легенда об Арионе»</t>
  </si>
  <si>
    <t>Учебник. С.177-179 - читать, определение легенды выписать в тетрадь.</t>
  </si>
  <si>
    <t>На вопросы 1-3 (с.179) ответить устно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</si>
  <si>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</si>
  <si>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Проблема полезности или вреда телевидения для детей. Мнения людей о телевидении.</t>
  </si>
  <si>
    <t xml:space="preserve">учебник - с 66, упр 7 (чит., перевод.); с 67, упр 10 (пис., краткий конспект правила); </t>
  </si>
  <si>
    <t>выполнить задания на edu.skyeng.ru (3 В). При отсутствии техн. возможности - рабочая тетрадь - стр. 111, упр. 15 (фото в ВК/АСУ)</t>
  </si>
  <si>
    <r>
      <t xml:space="preserve">Немецкий   язык  
</t>
    </r>
    <r>
      <rPr>
        <i/>
        <sz val="10"/>
        <rFont val="Arial"/>
      </rPr>
      <t>Кузьмина Т.В.</t>
    </r>
  </si>
  <si>
    <t>Аудирование</t>
  </si>
  <si>
    <t>Учебник стр.116 упр.5</t>
  </si>
  <si>
    <t>стр.117 упр.6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</si>
  <si>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</si>
  <si>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Безличные глаголы</t>
  </si>
  <si>
    <t>упр. 570. Прислать в ВК</t>
  </si>
  <si>
    <r>
      <t xml:space="preserve">История
</t>
    </r>
    <r>
      <rPr>
        <i/>
        <sz val="10"/>
        <rFont val="Arial"/>
      </rPr>
      <t>Шахова И.С.</t>
    </r>
  </si>
  <si>
    <t xml:space="preserve">Развитие культуры в русских землях во второй половине XIII-XIV века. </t>
  </si>
  <si>
    <t>Прочитать п.22. Составить таблицу "Достижения культуры"- Три столбца-1- Дата 2-Достижение 3- Описание. Присылать не надо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</si>
  <si>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</si>
  <si>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Упр. 572 (устно), упр. 571 (письменно). Прислать в ВК.</t>
  </si>
  <si>
    <t>Повторить п. 95</t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</si>
  <si>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</si>
  <si>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t>Обобщение за курс 6 класса «Что мы узнали о строении и жизнедеятельности живых организмов» (1 ч)</t>
  </si>
  <si>
    <t>изучить материал параграфа 23,26 и попробовать усно дать определения основных биологических понятий и терминов ( находящихся на стр156 и 173). Определение 6-8 терминов, вызвавших затруднения при их объяснении, выписать в рабочую тетрадь.</t>
  </si>
  <si>
    <t>по запросу учителя  некоторым ученикам прислать фототчет о выполненном кдасном задании в беседу в ВК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</si>
  <si>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</si>
  <si>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t>Выполнить в тетради: №1304, №1306, №1308, №1310 - выполненные задание прислать в ВК 28.04.2020</t>
  </si>
  <si>
    <t>№1312, №1314 - выполненные задания присылать не нужно.</t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</si>
  <si>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</si>
  <si>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t>Словесное воздействие на подтекст. Речь и тело</t>
  </si>
  <si>
    <t>Ознакомиться с документом в ВК</t>
  </si>
  <si>
    <t>С помощью ЭОР/
Самост-ая работа</t>
  </si>
  <si>
    <r>
      <rPr>
        <b/>
        <sz val="10"/>
        <rFont val="Arial"/>
      </rPr>
      <t xml:space="preserve">ВД "Азбука здоровья"
</t>
    </r>
    <r>
      <rPr>
        <i/>
        <sz val="10"/>
        <color rgb="FF000000"/>
        <rFont val="Arial"/>
      </rPr>
      <t>Гаязова Гульназ Фоатовна</t>
    </r>
  </si>
  <si>
    <t>Что вокруг может быть опасным?</t>
  </si>
  <si>
    <r>
      <rPr>
        <b/>
        <sz val="10"/>
        <rFont val="Arial"/>
      </rPr>
      <t xml:space="preserve">ВД "РДШ"
</t>
    </r>
    <r>
      <rPr>
        <i/>
        <sz val="10"/>
        <color rgb="FF000000"/>
        <rFont val="Arial"/>
      </rPr>
      <t>Гаязова Гульназ Фоатовна</t>
    </r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</si>
  <si>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</si>
  <si>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t>Плетение фиалки (сборка цветка).</t>
  </si>
  <si>
    <r>
      <t xml:space="preserve">Математика
</t>
    </r>
    <r>
      <rPr>
        <i/>
        <sz val="10"/>
        <rFont val="Arial"/>
      </rPr>
      <t>Гаязова Г.Ф.</t>
    </r>
  </si>
  <si>
    <t>выполнить в тетради: №1317, №1323, №1332. Выполненные задание присылать не нужно</t>
  </si>
  <si>
    <t>повторить ответы на вопросы 1-10, стр.277</t>
  </si>
  <si>
    <t>Самостоятельная работа с учебником</t>
  </si>
  <si>
    <r>
      <t xml:space="preserve">Немецкий язык
</t>
    </r>
    <r>
      <rPr>
        <i/>
        <sz val="10"/>
        <rFont val="Arial"/>
      </rPr>
      <t>Кузьмина Т.В.</t>
    </r>
  </si>
  <si>
    <t xml:space="preserve"> Поездка в Гамбург </t>
  </si>
  <si>
    <t>Учебник стр.117 упр.8(в)</t>
  </si>
  <si>
    <t>стр.117 упр.8(а)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</si>
  <si>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</si>
  <si>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Статистические данные о телевидении в Европе. Основные британские телеканалы. Читаем телепрограмму.</t>
  </si>
  <si>
    <t>учебник - с 68, упр 14 (чит.); с 69, упр 16 (выписать и выучить слова); Рабочая тетр. - с 105, упр 2 (кроссворд)</t>
  </si>
  <si>
    <t>учебник - с 69, упр 21 (написать о своем выходном; образец - упр. 18). Фото с заданием - в ВК/АСУ.</t>
  </si>
  <si>
    <r>
      <t xml:space="preserve">История
</t>
    </r>
    <r>
      <rPr>
        <i/>
        <sz val="10"/>
        <rFont val="Arial"/>
      </rPr>
      <t>Шахова И.С.</t>
    </r>
  </si>
  <si>
    <t>Русские земли на политической карте Европы и мира в начале 15 века</t>
  </si>
  <si>
    <t>Прочитать праграф 23, устно ответить на вопросы в конце параграфа</t>
  </si>
  <si>
    <r>
      <t xml:space="preserve">Физкультура
</t>
    </r>
    <r>
      <rPr>
        <i/>
        <sz val="10"/>
        <rFont val="Arial"/>
      </rPr>
      <t>Абрамов С.А.</t>
    </r>
  </si>
  <si>
    <t>Штрафной бросок одной рукой</t>
  </si>
  <si>
    <t>Ознакомление с техникой броска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</si>
  <si>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</si>
  <si>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Учебник. П.96, упр. 576 (выполнить письменно морф. разбор глаголов пошел бы, завожу). Прислать в ВК</t>
  </si>
  <si>
    <r>
      <t>Обществознание</t>
    </r>
    <r>
      <rPr>
        <i/>
        <sz val="10"/>
        <rFont val="Arial"/>
      </rPr>
      <t xml:space="preserve"> 
</t>
    </r>
    <r>
      <rPr>
        <i/>
        <sz val="10"/>
        <rFont val="Arial"/>
      </rPr>
      <t>Шахова И.С.</t>
    </r>
  </si>
  <si>
    <t>Повторение по теме "Человек в социальном измерении".</t>
  </si>
  <si>
    <t>Повторить материал главы 1 - параграфы 2,3,4.</t>
  </si>
  <si>
    <r>
      <t xml:space="preserve">ВД "Функциональная грамотность" </t>
    </r>
    <r>
      <rPr>
        <i/>
        <sz val="10"/>
        <color rgb="FF000000"/>
        <rFont val="Arial"/>
      </rPr>
      <t>Шарафутдинова З. Г.</t>
    </r>
  </si>
  <si>
    <t>Социальные выплаты: пенсии, пособия</t>
  </si>
  <si>
    <t>http://www.pfrf.ru/grazdanam/pensions/pens_slov~662</t>
  </si>
  <si>
    <r>
      <t xml:space="preserve">ВД "История Самарского края"
</t>
    </r>
    <r>
      <rPr>
        <i/>
        <sz val="10"/>
        <color rgb="FF000000"/>
        <rFont val="Arial"/>
      </rPr>
      <t>Баранова И.А.</t>
    </r>
  </si>
  <si>
    <t xml:space="preserve">Образование и культура в самарском крае в 18 веке </t>
  </si>
  <si>
    <t>https://youtu.be/Wtp2rXUIp6E</t>
  </si>
  <si>
    <r>
      <t xml:space="preserve">ВД "Азбука вязания"
</t>
    </r>
    <r>
      <rPr>
        <i/>
        <sz val="10"/>
        <color rgb="FF000000"/>
        <rFont val="Arial"/>
      </rPr>
      <t>Барабаш И.Н</t>
    </r>
  </si>
  <si>
    <t>Кот-рыболов</t>
  </si>
  <si>
    <t>с Помощью ЭОР/ Самостоятельная работа с учебным материалом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</si>
  <si>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</si>
  <si>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Графики</t>
  </si>
  <si>
    <r>
      <t xml:space="preserve">ИЗО 
</t>
    </r>
    <r>
      <rPr>
        <i/>
        <sz val="10"/>
        <rFont val="Arial"/>
      </rPr>
      <t>Котрухова О.П.</t>
    </r>
  </si>
  <si>
    <t>Пейзаж - большой мир</t>
  </si>
  <si>
    <t>Подобрать зрительный ряд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</si>
  <si>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</si>
  <si>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Повторение по теме "Наклонение глагола"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</si>
  <si>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</si>
  <si>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выполнить в тетради: №1340, №1342. Выполненные задания прислать в ВК 30.04.2020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</si>
  <si>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</si>
  <si>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t>Гомер. «Илиада» как героическая эпическая поэма</t>
  </si>
  <si>
    <t>"Илиада" (отрывок) на с.184-190-читать</t>
  </si>
  <si>
    <t>С помощью ЭОР/Самостоятельная работа с материалом учебника</t>
  </si>
  <si>
    <r>
      <t xml:space="preserve">Английский язык
</t>
    </r>
    <r>
      <rPr>
        <i/>
        <sz val="10"/>
        <rFont val="Arial"/>
      </rPr>
      <t>Софина А.В.</t>
    </r>
  </si>
  <si>
    <t>Телевидение в России: основные программы, каналы, телепередачи</t>
  </si>
  <si>
    <t>учебник - с 70-71, упр 24 (чит.), упр 25 (пис.)</t>
  </si>
  <si>
    <t>учебник - с 71, упр 26, 27</t>
  </si>
  <si>
    <r>
      <t xml:space="preserve">Немецкий язык
</t>
    </r>
    <r>
      <rPr>
        <i/>
        <sz val="10"/>
        <rFont val="Arial"/>
      </rPr>
      <t>Кузьмина Т.В.</t>
    </r>
  </si>
  <si>
    <t>Готовимся к карнавалу</t>
  </si>
  <si>
    <t>Учебник стр.120 упр.2</t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</si>
  <si>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</si>
  <si>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t>Подведение итогов</t>
  </si>
  <si>
    <t xml:space="preserve">выставление итоговых оценок ; индивидуальные задания при недостаточном кол-ве оценок для  выставления итоговой </t>
  </si>
  <si>
    <r>
      <t xml:space="preserve">ВД "Занимаельная математика"             </t>
    </r>
    <r>
      <rPr>
        <i/>
        <sz val="10"/>
        <color rgb="FF000000"/>
        <rFont val="Arial"/>
      </rPr>
      <t>Гаязова Гульназ Фоатовна</t>
    </r>
  </si>
  <si>
    <t>Графы</t>
  </si>
  <si>
    <r>
      <t xml:space="preserve">ВД"Секреты хорошей  речи" 
</t>
    </r>
    <r>
      <rPr>
        <i/>
        <sz val="10"/>
        <color rgb="FF000000"/>
        <rFont val="Arial"/>
      </rPr>
      <t>Нечаева В.А.</t>
    </r>
  </si>
  <si>
    <t>Тема текста. Заглавие текста.</t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</si>
  <si>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</si>
  <si>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t>Развитие наблюдательности.</t>
  </si>
  <si>
    <t>Расписание занятий 6Б  класса</t>
  </si>
  <si>
    <r>
      <t xml:space="preserve">Физкультура 
</t>
    </r>
    <r>
      <rPr>
        <i/>
        <sz val="10"/>
        <rFont val="Arial"/>
      </rPr>
      <t>Абрамов С.А.</t>
    </r>
  </si>
  <si>
    <t>Ознакомится с техникой броска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</si>
  <si>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</si>
  <si>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t>Выполнить в тетради: №1304, №1306, №1308, №1310 - выполненные задание прислать в ВК 27.04.2020</t>
  </si>
  <si>
    <r>
      <rPr>
        <b/>
        <sz val="10"/>
        <rFont val="Arial"/>
      </rPr>
      <t xml:space="preserve">География    </t>
    </r>
    <r>
      <rPr>
        <sz val="10"/>
        <color rgb="FF000000"/>
        <rFont val="Arial"/>
      </rPr>
      <t xml:space="preserve">                           </t>
    </r>
    <r>
      <rPr>
        <i/>
        <sz val="10"/>
        <rFont val="Arial"/>
      </rPr>
      <t>Шарафутдинова Зульфия Гаязовна</t>
    </r>
  </si>
  <si>
    <t>Биосфера и охрана природы</t>
  </si>
  <si>
    <t>Прочитать и изучить п.26.Ответить на итоговые задания стр 176-178. Работа с атласом</t>
  </si>
  <si>
    <t>П. 26. Работу прислать в АСУ РСО,ВК</t>
  </si>
  <si>
    <r>
      <t xml:space="preserve">Музыка 
</t>
    </r>
    <r>
      <rPr>
        <i/>
        <sz val="10"/>
        <rFont val="Arial"/>
      </rPr>
      <t>Сидорова С. В.</t>
    </r>
  </si>
  <si>
    <t>Выполнить задание, прикреплённое в АСУ РСО.
Работу прислать в ВК или на почту.</t>
  </si>
  <si>
    <r>
      <t xml:space="preserve">Русский язык 
</t>
    </r>
    <r>
      <rPr>
        <i/>
        <sz val="10"/>
        <rFont val="Arial"/>
      </rPr>
      <t>Хатунцева З.В.</t>
    </r>
  </si>
  <si>
    <t>Прислать выполненное упр. 569 на почту xatuntsewa.z@yandex.ru или в ВК</t>
  </si>
  <si>
    <r>
      <t xml:space="preserve">Литература
</t>
    </r>
    <r>
      <rPr>
        <i/>
        <sz val="10"/>
        <rFont val="Arial"/>
      </rPr>
      <t>Хатунцева З.В.</t>
    </r>
  </si>
  <si>
    <t>Геродот. «Легенда об Арионе»</t>
  </si>
  <si>
    <t>Учебник. С.185-187 - читать, определение легенды выписать в тетрадь.</t>
  </si>
  <si>
    <t>На вопросы 1-3 (с.187) ответить устно</t>
  </si>
  <si>
    <r>
      <rPr>
        <b/>
        <sz val="10"/>
        <rFont val="Arial"/>
      </rPr>
      <t xml:space="preserve">ВД "История
Самарского края"         </t>
    </r>
    <r>
      <rPr>
        <sz val="10"/>
        <color rgb="FF000000"/>
        <rFont val="Arial"/>
      </rPr>
      <t xml:space="preserve">                   </t>
    </r>
    <r>
      <rPr>
        <i/>
        <sz val="10"/>
        <color rgb="FF000000"/>
        <rFont val="Arial"/>
      </rPr>
      <t xml:space="preserve"> Мастерова М.В</t>
    </r>
    <r>
      <rPr>
        <b/>
        <i/>
        <sz val="10"/>
        <rFont val="Arial"/>
      </rPr>
      <t>.</t>
    </r>
  </si>
  <si>
    <t>Декабристы в Самарском крае</t>
  </si>
  <si>
    <t xml:space="preserve">изучить текст в приклепленном файле в АСУ РСО </t>
  </si>
  <si>
    <t>Самостоятельная работа с текстом</t>
  </si>
  <si>
    <r>
      <rPr>
        <b/>
        <sz val="10"/>
        <rFont val="Arial"/>
      </rPr>
      <t xml:space="preserve">ВД "Функциональная грамотность"     </t>
    </r>
    <r>
      <rPr>
        <sz val="10"/>
        <color rgb="FF000000"/>
        <rFont val="Arial"/>
      </rPr>
      <t xml:space="preserve">               </t>
    </r>
    <r>
      <rPr>
        <i/>
        <sz val="10"/>
        <color rgb="FF000000"/>
        <rFont val="Arial"/>
      </rPr>
      <t xml:space="preserve">   Мастерова М.В.</t>
    </r>
  </si>
  <si>
    <t xml:space="preserve"> Преставления о Вселенной. Модель Вселенной. Модель Солнечной системы.</t>
  </si>
  <si>
    <t>изучить текст в приклепленном файле в АСУ РСО и ответить на вопросы</t>
  </si>
  <si>
    <r>
      <rPr>
        <b/>
        <sz val="10"/>
        <rFont val="Arial"/>
      </rPr>
      <t xml:space="preserve">ВД "РДШ"        </t>
    </r>
    <r>
      <rPr>
        <sz val="10"/>
        <color rgb="FF000000"/>
        <rFont val="Arial"/>
      </rPr>
      <t xml:space="preserve">                                                  </t>
    </r>
    <r>
      <rPr>
        <i/>
        <sz val="10"/>
        <color rgb="FF000000"/>
        <rFont val="Arial"/>
      </rPr>
      <t>Мастерова М.В.</t>
    </r>
  </si>
  <si>
    <t>Трагедия Чернобыля.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</si>
  <si>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И.И.</t>
    </r>
  </si>
  <si>
    <t xml:space="preserve">Телевидение в России: основные программы, каналы, телепередачи </t>
  </si>
  <si>
    <t>Учебник, стр. 70,упр. 24, читать и переводить устно</t>
  </si>
  <si>
    <t xml:space="preserve">Учебник, стр. 71 упр. 25 перевести и выучить выражения </t>
  </si>
  <si>
    <r>
      <rPr>
        <b/>
        <sz val="10"/>
        <rFont val="Arial"/>
      </rPr>
      <t xml:space="preserve">Немецкий язык 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</si>
  <si>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Гаязова Гульназ Фоатовна</t>
    </r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</si>
  <si>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</si>
  <si>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Гаязова Гульназ Фоатовна</t>
    </r>
  </si>
  <si>
    <r>
      <t xml:space="preserve">История 
</t>
    </r>
    <r>
      <rPr>
        <i/>
        <sz val="10"/>
        <rFont val="Arial"/>
      </rPr>
      <t>Шахова И.С.</t>
    </r>
  </si>
  <si>
    <r>
      <t xml:space="preserve">Русский язык
</t>
    </r>
    <r>
      <rPr>
        <i/>
        <sz val="10"/>
        <rFont val="Arial"/>
      </rPr>
      <t>Хатунцева З.В.</t>
    </r>
  </si>
  <si>
    <t xml:space="preserve">Безличные глаголы </t>
  </si>
  <si>
    <t>Прочитать п. 95, выполнить упр. 571, 573</t>
  </si>
  <si>
    <t>Прислать выполненные упр. 571, 573 на почту xatuntsewa.z@yandex.ru или в ВК</t>
  </si>
  <si>
    <r>
      <t xml:space="preserve">ВД "Строевая патриотическая песня"  
</t>
    </r>
    <r>
      <rPr>
        <i/>
        <sz val="10"/>
        <color rgb="FF000000"/>
        <rFont val="Arial"/>
      </rPr>
      <t xml:space="preserve">Сидорова С.В. </t>
    </r>
  </si>
  <si>
    <t>Повторить все выученнные песни</t>
  </si>
  <si>
    <t>Не предусмотренно</t>
  </si>
  <si>
    <r>
      <t xml:space="preserve">ВД  "Хореография" 
</t>
    </r>
    <r>
      <rPr>
        <i/>
        <sz val="10"/>
        <color rgb="FF000000"/>
        <rFont val="Arial"/>
      </rPr>
      <t>Сидорова С.В.</t>
    </r>
  </si>
  <si>
    <r>
      <t xml:space="preserve">ВД  "Хореография" 
</t>
    </r>
    <r>
      <rPr>
        <i/>
        <sz val="10"/>
        <color rgb="FF000000"/>
        <rFont val="Arial"/>
      </rPr>
      <t>Сидорова С.В.</t>
    </r>
  </si>
  <si>
    <t>Вальс</t>
  </si>
  <si>
    <t>Отработать шаг Вальса по точкам, по кругу. Счёт: раз, два, три</t>
  </si>
  <si>
    <r>
      <t xml:space="preserve">Русский язык
</t>
    </r>
    <r>
      <rPr>
        <i/>
        <sz val="10"/>
        <rFont val="Arial"/>
      </rPr>
      <t>Хатунцева З.В.</t>
    </r>
  </si>
  <si>
    <t xml:space="preserve"> Морфологический разбор глагола </t>
  </si>
  <si>
    <t>Прочитать п.96, выполнить упр. 576</t>
  </si>
  <si>
    <t>Записать порядок морфологического глагола в тетрадь для правил</t>
  </si>
  <si>
    <r>
      <t xml:space="preserve">Английский язык       </t>
    </r>
    <r>
      <rPr>
        <i/>
        <sz val="10"/>
        <rFont val="Arial"/>
      </rPr>
      <t>Атанова И.И.</t>
    </r>
  </si>
  <si>
    <t>Раздел 16. Музыкальные стили. Выражаем свое мнение о направлениях в музыке</t>
  </si>
  <si>
    <t>Раздел 16, учебник, стр. 72 упр. 1,2 - читать, переводить, ответить на вопросы устно</t>
  </si>
  <si>
    <t>Рабочая тетрадь, стр. 113, упр.3 ( выразить свое мнение о муз.стилях, используя слова и фразы упр.2 стр.113 Р.Т.)</t>
  </si>
  <si>
    <r>
      <t xml:space="preserve">Немецкий язык  
</t>
    </r>
    <r>
      <rPr>
        <i/>
        <sz val="10"/>
        <rFont val="Arial"/>
      </rPr>
      <t xml:space="preserve">Кузьмина Т.В.
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</si>
  <si>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</si>
  <si>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t>выполнить в тетради: №1340, №1342. Выполненные задания прислать в ВК 29.04.2020</t>
  </si>
  <si>
    <t>№1341 - не присылать</t>
  </si>
  <si>
    <t>С помощью ЭОР, с помощью ЭОР, самостоятельная работа с учебным материалом</t>
  </si>
  <si>
    <r>
      <t xml:space="preserve">Русский язык
</t>
    </r>
    <r>
      <rPr>
        <i/>
        <sz val="10"/>
        <rFont val="Arial"/>
      </rPr>
      <t>Хатунцева З.В.</t>
    </r>
  </si>
  <si>
    <t xml:space="preserve">Повторение по теме "Наклонение глагола" </t>
  </si>
  <si>
    <t>Ответить устно на в. 1-9 на стр. 138, выполнить упр. 587.</t>
  </si>
  <si>
    <t>Прислать выполненное упр.587 на почту или в ВК</t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</si>
  <si>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</si>
  <si>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t xml:space="preserve">Литература
</t>
    </r>
    <r>
      <rPr>
        <i/>
        <sz val="10"/>
        <rFont val="Arial"/>
      </rPr>
      <t>Хатунцева З.В.</t>
    </r>
  </si>
  <si>
    <t>Гомер. «Илиада» как героическая эпическая поэма.</t>
  </si>
  <si>
    <r>
      <t xml:space="preserve">История Самарского края                                   </t>
    </r>
    <r>
      <rPr>
        <i/>
        <sz val="10"/>
        <color rgb="FF000000"/>
        <rFont val="Arial"/>
      </rPr>
      <t>Мастерова М.В.</t>
    </r>
  </si>
  <si>
    <t>Самарцы на полях сражений Отечественной войны 1812 г. и Крымской войны 1853 — 1856 гг</t>
  </si>
  <si>
    <r>
      <t xml:space="preserve">Физкультура 
</t>
    </r>
    <r>
      <rPr>
        <i/>
        <sz val="10"/>
        <rFont val="Arial"/>
      </rPr>
      <t>Абрамов С. А.</t>
    </r>
  </si>
  <si>
    <t>Стойки и перемищение игрока</t>
  </si>
  <si>
    <t xml:space="preserve">Ознакомление с техникой </t>
  </si>
  <si>
    <r>
      <rPr>
        <b/>
        <sz val="10"/>
        <rFont val="Arial"/>
      </rPr>
      <t xml:space="preserve">ВД "РДШ"        </t>
    </r>
    <r>
      <rPr>
        <sz val="10"/>
        <color rgb="FF000000"/>
        <rFont val="Arial"/>
      </rPr>
      <t xml:space="preserve">                                                  </t>
    </r>
    <r>
      <rPr>
        <i/>
        <sz val="10"/>
        <color rgb="FF000000"/>
        <rFont val="Arial"/>
      </rPr>
      <t>Мастерова М.В.</t>
    </r>
  </si>
  <si>
    <t>Читаем о войне</t>
  </si>
  <si>
    <t>прочитать стихи о войне и записать видео</t>
  </si>
  <si>
    <r>
      <t xml:space="preserve">ИЗО 
</t>
    </r>
    <r>
      <rPr>
        <i/>
        <sz val="10"/>
        <rFont val="Arial"/>
      </rPr>
      <t>Котрухова О.П.</t>
    </r>
  </si>
  <si>
    <t>Самостоятельная 
работа с учебным
 материалом</t>
  </si>
  <si>
    <r>
      <t xml:space="preserve">Русский язык
</t>
    </r>
    <r>
      <rPr>
        <i/>
        <sz val="10"/>
        <rFont val="Arial"/>
      </rPr>
      <t>Хатунцева З.В.</t>
    </r>
  </si>
  <si>
    <t xml:space="preserve">Повторить п. 91-94, выполнить упр. 589. </t>
  </si>
  <si>
    <t>Повторить все о глаголе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</si>
  <si>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</si>
  <si>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 xml:space="preserve"> №1345 - прислать в ВК 30.04.2020</t>
  </si>
  <si>
    <r>
      <t xml:space="preserve">Физкультура 
</t>
    </r>
    <r>
      <rPr>
        <i/>
        <sz val="10"/>
        <rFont val="Arial"/>
      </rPr>
      <t>Абрамов С.А.</t>
    </r>
  </si>
  <si>
    <t>Броски мяча с различных дистанций</t>
  </si>
  <si>
    <r>
      <rPr>
        <b/>
        <sz val="10"/>
        <rFont val="Arial"/>
      </rPr>
      <t>Обществознание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Шахова И.С</t>
    </r>
  </si>
  <si>
    <r>
      <t xml:space="preserve">Немецкий язык  
</t>
    </r>
    <r>
      <rPr>
        <i/>
        <sz val="10"/>
        <rFont val="Arial"/>
      </rPr>
      <t>Кузьмина Т.В.</t>
    </r>
  </si>
  <si>
    <r>
      <t xml:space="preserve">Английский язык           </t>
    </r>
    <r>
      <rPr>
        <i/>
        <sz val="10"/>
        <rFont val="Arial"/>
      </rPr>
      <t xml:space="preserve">  Атанова И.И.</t>
    </r>
  </si>
  <si>
    <t>Знакомство со стихотворением Р. Бернса. Фестиваль искусств в Уэльсе</t>
  </si>
  <si>
    <t>Учебник, стр.74 упр.6 ( читать, переводить и ответить на вопросы устно)</t>
  </si>
  <si>
    <t>Учебник, стр.74 упр.7 прочитать стихотворение и выучить слова</t>
  </si>
  <si>
    <r>
      <t xml:space="preserve">ВД "Строевая\огневая подготовка"
</t>
    </r>
    <r>
      <rPr>
        <i/>
        <sz val="10"/>
        <color rgb="FF000000"/>
        <rFont val="Arial"/>
      </rPr>
      <t>П</t>
    </r>
    <r>
      <rPr>
        <i/>
        <sz val="10"/>
        <color rgb="FF000000"/>
        <rFont val="Arial"/>
      </rPr>
      <t>авлов А.А.</t>
    </r>
  </si>
  <si>
    <t>Приёмы и правила стрельбы из стрелкового оружия</t>
  </si>
  <si>
    <t>Повторяем упражнение "Стрелба сидя с упора"</t>
  </si>
  <si>
    <r>
      <t xml:space="preserve">ВД "История пограничных войск"
</t>
    </r>
    <r>
      <rPr>
        <i/>
        <sz val="10"/>
        <color rgb="FF000000"/>
        <rFont val="Arial"/>
      </rPr>
      <t>Павлов А.А.</t>
    </r>
  </si>
  <si>
    <t>Охрана границы России в современных условиях</t>
  </si>
  <si>
    <t>Расписание занятий 6В класса</t>
  </si>
  <si>
    <t>ПОНЕДЕЛЬНИК.  27 апреля</t>
  </si>
  <si>
    <r>
      <rPr>
        <b/>
        <sz val="10"/>
        <rFont val="Arial"/>
      </rPr>
      <t xml:space="preserve">География  </t>
    </r>
    <r>
      <rPr>
        <sz val="10"/>
        <color rgb="FF000000"/>
        <rFont val="Arial"/>
      </rPr>
      <t xml:space="preserve">                          </t>
    </r>
    <r>
      <rPr>
        <i/>
        <sz val="10"/>
        <rFont val="Arial"/>
      </rPr>
      <t>Шарафутдинова З.Г.</t>
    </r>
  </si>
  <si>
    <t>П. 29. Работу прислать в АСУ РСО, ВК</t>
  </si>
  <si>
    <r>
      <rPr>
        <b/>
        <sz val="10"/>
        <rFont val="Arial"/>
      </rPr>
      <t xml:space="preserve">Музыка 
</t>
    </r>
    <r>
      <rPr>
        <i/>
        <sz val="10"/>
        <rFont val="Arial"/>
      </rPr>
      <t>Сидорова С. В.</t>
    </r>
  </si>
  <si>
    <t xml:space="preserve"> Самостоятельная работа с учебным материалом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</si>
  <si>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</si>
  <si>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Нечаева В.А.</t>
    </r>
  </si>
  <si>
    <t>Самостоятельная работа по теме "Глагол"</t>
  </si>
  <si>
    <t>Выполнить тест (документ в ВК). Прислать в ВК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</si>
  <si>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И.И.</t>
    </r>
  </si>
  <si>
    <t>Проблемы полезности и вреда телевидения для детей. Мнения людей о телевидении</t>
  </si>
  <si>
    <t>Учебник, стр. 66 упр.7 - читать и переводить устно</t>
  </si>
  <si>
    <t>Учебник, стр.66 упр.7 ответить на вопросы по тексту письменно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</si>
  <si>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</si>
  <si>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</si>
  <si>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t xml:space="preserve">ВТОРНИК. 28 апреля  </t>
  </si>
  <si>
    <r>
      <t xml:space="preserve">Физкультура
</t>
    </r>
    <r>
      <rPr>
        <i/>
        <sz val="10"/>
        <rFont val="Arial"/>
      </rPr>
      <t>Абрамов С.А.</t>
    </r>
  </si>
  <si>
    <t>Ведение ловля бросок</t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</si>
  <si>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</si>
  <si>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t>изучить материал параграфа 23,26 и попробовать усно дать определения  основных  биологических понятий и терминов ( находящихся на стр156 и 173). Определение  6-8 терминов, вызвавших затруднения при их объяснении,  выписать в рабочую тетрадь.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</si>
  <si>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</si>
  <si>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t>Виртуальный русский музей</t>
  </si>
  <si>
    <r>
      <t xml:space="preserve">История
</t>
    </r>
    <r>
      <rPr>
        <i/>
        <sz val="10"/>
        <rFont val="Arial"/>
      </rPr>
      <t>Шахова И.С.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</si>
  <si>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</si>
  <si>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</si>
  <si>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r>
      <t xml:space="preserve">ВД "История Самарского края" 
</t>
    </r>
    <r>
      <rPr>
        <i/>
        <sz val="10"/>
        <color rgb="FF000000"/>
        <rFont val="Arial"/>
      </rPr>
      <t>Баранова И.А.</t>
    </r>
  </si>
  <si>
    <t>с помощью ЭОР/
самост-ая работа</t>
  </si>
  <si>
    <r>
      <t xml:space="preserve">ВД "Азбука здоровья"
</t>
    </r>
    <r>
      <rPr>
        <i/>
        <sz val="10"/>
        <color rgb="FF000000"/>
        <rFont val="Arial"/>
      </rPr>
      <t>Нечаева В.А.</t>
    </r>
  </si>
  <si>
    <t>Великая Отечественная война в моей семье</t>
  </si>
  <si>
    <t>https://www.youtube.com/watch?v=RFqNAmF2tLM#action=share</t>
  </si>
  <si>
    <r>
      <t xml:space="preserve">ВД "РДШ" 
</t>
    </r>
    <r>
      <rPr>
        <i/>
        <sz val="10"/>
        <color rgb="FF000000"/>
        <rFont val="Arial"/>
      </rPr>
      <t>Нечаева В.А</t>
    </r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</si>
  <si>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</si>
  <si>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</si>
  <si>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t>Обществознание 
Шахова И.С.</t>
  </si>
  <si>
    <r>
      <t xml:space="preserve">Математика
</t>
    </r>
    <r>
      <rPr>
        <i/>
        <sz val="10"/>
        <rFont val="Arial"/>
      </rPr>
      <t>Гаязова Г.Ф.</t>
    </r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</si>
  <si>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</si>
  <si>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</si>
  <si>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t xml:space="preserve">История
</t>
    </r>
    <r>
      <rPr>
        <i/>
        <sz val="10"/>
        <rFont val="Arial"/>
      </rPr>
      <t>Шахова И.С.</t>
    </r>
  </si>
  <si>
    <r>
      <t xml:space="preserve">Английский язык       </t>
    </r>
    <r>
      <rPr>
        <i/>
        <sz val="10"/>
        <rFont val="Arial"/>
      </rPr>
      <t>Атанова И.И</t>
    </r>
  </si>
  <si>
    <t>Учебник , стр. 68, упр.14  (читать, переводить и ответить на вопрос устно)</t>
  </si>
  <si>
    <t>Рабочая тетрадь. стр.108 упр.8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</si>
  <si>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</si>
  <si>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t xml:space="preserve">Физкультура
</t>
    </r>
    <r>
      <rPr>
        <i/>
        <sz val="10"/>
        <rFont val="Arial"/>
      </rPr>
      <t>Абрамов С.А.</t>
    </r>
  </si>
  <si>
    <t>Бросок со средней дистанции</t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</si>
  <si>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</si>
  <si>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r>
      <t xml:space="preserve">ВД "Азбука вязания"
</t>
    </r>
    <r>
      <rPr>
        <i/>
        <sz val="10"/>
        <color rgb="FF000000"/>
        <rFont val="Arial"/>
      </rPr>
      <t>Барабаш И.Н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</si>
  <si>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</si>
  <si>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</si>
  <si>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t xml:space="preserve">ИЗО 
</t>
    </r>
    <r>
      <rPr>
        <i/>
        <sz val="10"/>
        <rFont val="Arial"/>
      </rPr>
      <t>Котрухова О.П.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</si>
  <si>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Абрамов С.А.</t>
    </r>
  </si>
  <si>
    <t>Бросок мяча с различных точек</t>
  </si>
  <si>
    <t>Ознакомление с техникой броска со средней дистанции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</si>
  <si>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</si>
  <si>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</si>
  <si>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t>"Илиада" (отрывок) на с.194-201-читать</t>
  </si>
  <si>
    <r>
      <t xml:space="preserve">ВД"Секреты хорошей  речи" 
</t>
    </r>
    <r>
      <rPr>
        <i/>
        <sz val="10"/>
        <color rgb="FF000000"/>
        <rFont val="Arial"/>
      </rPr>
      <t>Нечаева В.А.</t>
    </r>
  </si>
  <si>
    <r>
      <t xml:space="preserve">ВД "Занимательная  математика"           </t>
    </r>
    <r>
      <rPr>
        <sz val="10"/>
        <color rgb="FF000000"/>
        <rFont val="Arial"/>
      </rPr>
      <t xml:space="preserve">  
</t>
    </r>
    <r>
      <rPr>
        <i/>
        <sz val="10"/>
        <color rgb="FF000000"/>
        <rFont val="Arial"/>
      </rPr>
      <t>Гаязова Гульназ Фоатовна</t>
    </r>
  </si>
  <si>
    <r>
      <t xml:space="preserve">ВД "Функциональная грамотность" </t>
    </r>
    <r>
      <rPr>
        <i/>
        <sz val="10"/>
        <color rgb="FF000000"/>
        <rFont val="Arial"/>
      </rPr>
      <t>Шарафутдинова З. Г.</t>
    </r>
  </si>
  <si>
    <t>Расписание занятий 6Г класса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</si>
  <si>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Иванова А.А.</t>
    </r>
  </si>
  <si>
    <t>Повторение по теме "Глагол"</t>
  </si>
  <si>
    <t>Рассмотрите вопросы на стр.142 учебника;прослушайте аудиофайл в беседе с инструкцией; письменно ответьте на любые 5 вопросов; фото выполненной работы пришлите в беседу ВК</t>
  </si>
  <si>
    <t>упр.624 (присылать не нужно)</t>
  </si>
  <si>
    <r>
      <rPr>
        <b/>
        <sz val="10"/>
        <rFont val="Arial"/>
      </rPr>
      <t xml:space="preserve">География    </t>
    </r>
    <r>
      <rPr>
        <sz val="10"/>
        <color rgb="FF000000"/>
        <rFont val="Arial"/>
      </rPr>
      <t xml:space="preserve">                   </t>
    </r>
    <r>
      <rPr>
        <i/>
        <sz val="10"/>
        <rFont val="Arial"/>
      </rPr>
      <t xml:space="preserve">  Шарафутдинова З.Г.</t>
    </r>
  </si>
  <si>
    <t>Почва</t>
  </si>
  <si>
    <t>Прочитать и изучить п. 27 (выписать в тетрадь определения: почва, плодородие) Работа с атласом</t>
  </si>
  <si>
    <t>П. 27, ответить на вопросы устно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</si>
  <si>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</si>
  <si>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Ведение правой левой рукой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</si>
  <si>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Гаязова Г. Ф.</t>
    </r>
  </si>
  <si>
    <r>
      <t xml:space="preserve">Музыка 
</t>
    </r>
    <r>
      <rPr>
        <i/>
        <sz val="10"/>
        <rFont val="Arial"/>
      </rPr>
      <t>Сидорова С. В.</t>
    </r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</si>
  <si>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Иванова А.А.</t>
    </r>
  </si>
  <si>
    <t>Сочинение по произведениям авторов 19-20 вв.</t>
  </si>
  <si>
    <t>Прослушайте аудиофайл, размещенный в беседе ВК; внимательно прочтите памятку "Пишем сочинение" (размещена в беседе); напишите сочинение, придерживаясь указанных в памятке требований; фото выполненных работ пришлите в беседу</t>
  </si>
  <si>
    <r>
      <t xml:space="preserve">ВД "РДШ"
</t>
    </r>
    <r>
      <rPr>
        <i/>
        <sz val="10"/>
        <color rgb="FF000000"/>
        <rFont val="Arial"/>
      </rPr>
      <t>Иванова А.А.</t>
    </r>
  </si>
  <si>
    <t>Чем заняться на карантине?</t>
  </si>
  <si>
    <t>Просмотрите видеоролик, размещенный в беседе ВК; задайте возникшие вопросы</t>
  </si>
  <si>
    <r>
      <t xml:space="preserve">ВД "Занимательная 
математика", 
</t>
    </r>
    <r>
      <rPr>
        <i/>
        <sz val="10"/>
        <color rgb="FF000000"/>
        <rFont val="Arial"/>
      </rPr>
      <t>Гаязова Г.Ф.</t>
    </r>
  </si>
  <si>
    <t>Повторение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</si>
  <si>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,
</t>
    </r>
    <r>
      <rPr>
        <i/>
        <sz val="10"/>
        <rFont val="Arial"/>
      </rPr>
      <t>Гаязова Г.Ф.</t>
    </r>
  </si>
  <si>
    <r>
      <t xml:space="preserve">История 
</t>
    </r>
    <r>
      <rPr>
        <i/>
        <sz val="10"/>
        <rFont val="Arial"/>
      </rPr>
      <t>Шахова И.С.</t>
    </r>
  </si>
  <si>
    <t>С помощью ЭОР/Самостоятельная работа с учебным материалом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</si>
  <si>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Иванова А.А.</t>
    </r>
  </si>
  <si>
    <t>Выполните работу, задания которой размещены в беседе ВК; при выполнении используйте материал п.91-98 учебника; задавайте возникающие у вас вопросы; фото выполненного задания пришлите в беседу ВК</t>
  </si>
  <si>
    <t>повторите материал п.91-98</t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</si>
  <si>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</si>
  <si>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rPr>
        <b/>
        <sz val="10"/>
        <rFont val="Arial"/>
      </rPr>
      <t xml:space="preserve">Технология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Спиридонов О.Л.</t>
    </r>
  </si>
  <si>
    <t>Разработка творческого проекта</t>
  </si>
  <si>
    <t>в рабочей тетради начертить:                                   1.Чертёж детали "кронштейн" ; 2.Технологическую карту изготовления детали "кронштейн". Прислать на эл. почту или в АСУ РСО.</t>
  </si>
  <si>
    <r>
      <t xml:space="preserve">Технология
</t>
    </r>
    <r>
      <rPr>
        <i/>
        <sz val="10"/>
        <rFont val="Arial"/>
      </rPr>
      <t>Барабаш И.Н.</t>
    </r>
  </si>
  <si>
    <t>Вязание спицами</t>
  </si>
  <si>
    <t>п.34, прочитать. В РТ ответить на вопросы 1-4 на с. 177. Прислать в ВК.</t>
  </si>
  <si>
    <r>
      <rPr>
        <b/>
        <sz val="10"/>
        <rFont val="Arial"/>
      </rPr>
      <t>Технология</t>
    </r>
    <r>
      <rPr>
        <i/>
        <sz val="10"/>
        <rFont val="Arial"/>
      </rPr>
      <t xml:space="preserve">
Спиридонов О.Л</t>
    </r>
  </si>
  <si>
    <t>Выбор и оформление творческого проекта</t>
  </si>
  <si>
    <t xml:space="preserve"> в рабочей тетради начертить: Технологическую карту. Изготовление детали "завиток большой". Прислать на эл. почту или в АСУ РСО.</t>
  </si>
  <si>
    <r>
      <t xml:space="preserve">Технология
</t>
    </r>
    <r>
      <rPr>
        <i/>
        <sz val="10"/>
        <rFont val="Arial"/>
      </rPr>
      <t>Барабаш И.Н.</t>
    </r>
  </si>
  <si>
    <t>Творческий проект "Вяжем аксессуары крючком или спицами"</t>
  </si>
  <si>
    <t>Учебник технологии, с.178-183, ознакомиться с творческим проектом "Вяжем аксессуары крючком или спицами". Продумать и записать в РТ проблемную ситуацию, цель и задачи проекта. Прислать в ВК.</t>
  </si>
  <si>
    <r>
      <t xml:space="preserve">ВД "Азбука  здоровья"
</t>
    </r>
    <r>
      <rPr>
        <i/>
        <sz val="10"/>
        <color rgb="FF000000"/>
        <rFont val="Arial"/>
      </rPr>
      <t>Иванова А.А.</t>
    </r>
  </si>
  <si>
    <t>Профилактика зрения</t>
  </si>
  <si>
    <r>
      <t xml:space="preserve">ВД "Речевой этикет"
</t>
    </r>
    <r>
      <rPr>
        <i/>
        <sz val="10"/>
        <color rgb="FF000000"/>
        <rFont val="Arial"/>
      </rPr>
      <t xml:space="preserve">Иванова А.А. </t>
    </r>
  </si>
  <si>
    <t>Правильность и интонация</t>
  </si>
  <si>
    <t>Прослушайте аудиофайл, размещенный в беседе ВК; задайте возникшие вопросы</t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</si>
  <si>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</si>
  <si>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r>
      <t xml:space="preserve">Русский язык
</t>
    </r>
    <r>
      <rPr>
        <i/>
        <sz val="10"/>
        <rFont val="Arial"/>
      </rPr>
      <t>Иванова А.А.</t>
    </r>
  </si>
  <si>
    <t>Контрольный тест по теме "Глагол" и его анализ</t>
  </si>
  <si>
    <t>Выполните тест, размещенный в беседе ВК; при выполнении используйте записи, сделанные в тетради для правил; фото работ пришлите в АСУ РСО.</t>
  </si>
  <si>
    <r>
      <t xml:space="preserve">История 
</t>
    </r>
    <r>
      <rPr>
        <i/>
        <sz val="10"/>
        <rFont val="Arial"/>
      </rPr>
      <t>Шахова И.С.</t>
    </r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</si>
  <si>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</si>
  <si>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Телевидение в нашей жизни. Телевизионные программы и передачи. Условные предложения.</t>
  </si>
  <si>
    <t>учебник - с 64-65, упр 1, 5</t>
  </si>
  <si>
    <t>выписать и выучить новые слова с 64-65</t>
  </si>
  <si>
    <r>
      <t xml:space="preserve">Английский язык </t>
    </r>
    <r>
      <rPr>
        <i/>
        <sz val="10"/>
        <rFont val="Arial"/>
      </rPr>
      <t>Атанова И.И.</t>
    </r>
  </si>
  <si>
    <r>
      <t xml:space="preserve">Обществознание 
</t>
    </r>
    <r>
      <rPr>
        <i/>
        <sz val="10"/>
        <rFont val="Arial"/>
      </rPr>
      <t>Шахова И.С.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</si>
  <si>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</si>
  <si>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t xml:space="preserve">№1341 - не присылать 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</si>
  <si>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</si>
  <si>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ВД "История Самарского края" 
</t>
    </r>
    <r>
      <rPr>
        <i/>
        <sz val="10"/>
        <color rgb="FF000000"/>
        <rFont val="Arial"/>
      </rPr>
      <t xml:space="preserve">Баранова И. А. </t>
    </r>
  </si>
  <si>
    <t xml:space="preserve">Декабристы в Самарском крае в 18 веке </t>
  </si>
  <si>
    <t>https://youtu.be/25ZiMNha3lc</t>
  </si>
  <si>
    <r>
      <t>ВД "Функциональная грамотность"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>Шарафутдинова З. Г.</t>
    </r>
  </si>
  <si>
    <r>
      <t xml:space="preserve">Литература                  </t>
    </r>
    <r>
      <rPr>
        <i/>
        <sz val="10"/>
        <rFont val="Arial"/>
      </rPr>
      <t>Иванова А.А.</t>
    </r>
  </si>
  <si>
    <t>Гомер. "Илиада" как героическая поэма</t>
  </si>
  <si>
    <t>Прочтите информацию на стр.188-193 учебника, письменно ответьте на вопросы 1,3,5 на стр.193; фото выполненных работ пришлите в беседу ВК</t>
  </si>
  <si>
    <t>читать стр.194-201 (знать содержание отрывка поэмы)</t>
  </si>
  <si>
    <r>
      <t xml:space="preserve">Русский язык         </t>
    </r>
    <r>
      <rPr>
        <i/>
        <sz val="10"/>
        <rFont val="Arial"/>
      </rPr>
      <t>Иванова А.А.</t>
    </r>
  </si>
  <si>
    <t>Разделы науки о языке</t>
  </si>
  <si>
    <t>упр.643, подготовьте сообщение по теме "Разделы науки о языке"</t>
  </si>
  <si>
    <r>
      <t xml:space="preserve">Английский язык          </t>
    </r>
    <r>
      <rPr>
        <i/>
        <sz val="10"/>
        <rFont val="Arial"/>
      </rPr>
      <t>Атанова И.И.</t>
    </r>
  </si>
  <si>
    <t>Учебник , стр. 68, упр.14 (  читать, переводить и ответить на вопросы по тексту устно)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</si>
  <si>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</si>
  <si>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t xml:space="preserve">ИЗО 
</t>
    </r>
    <r>
      <rPr>
        <i/>
        <sz val="10"/>
        <rFont val="Arial"/>
      </rPr>
      <t>Котрухова О.П.</t>
    </r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</si>
  <si>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</si>
  <si>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</si>
  <si>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Физкультура 
</t>
    </r>
    <r>
      <rPr>
        <i/>
        <sz val="10"/>
        <rFont val="Arial"/>
      </rPr>
      <t>Абрамов С.А</t>
    </r>
  </si>
  <si>
    <t xml:space="preserve">Ознакомиться с техникой передачи </t>
  </si>
  <si>
    <t>Расписание занятий 7А класса</t>
  </si>
  <si>
    <t>Работа над ошибками. Самостоятельная работа с учебным материалом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</si>
  <si>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Ильина.Л.А</t>
    </r>
    <r>
      <rPr>
        <sz val="10"/>
        <color rgb="FF000000"/>
        <rFont val="Arial"/>
      </rPr>
      <t>.</t>
    </r>
  </si>
  <si>
    <t>Анализ контрольной работы по теме "Частицы"</t>
  </si>
  <si>
    <t xml:space="preserve">Выполнить работу над ошибками, прикрепленную в файле в АСУ РСО. </t>
  </si>
  <si>
    <t>Готовое задание прислать в ВК или АСУ РСО</t>
  </si>
  <si>
    <t>Расписание занятий 7Б класса</t>
  </si>
  <si>
    <t xml:space="preserve">С помощью ЭОР или  самостоятельня работа </t>
  </si>
  <si>
    <r>
      <rPr>
        <b/>
        <sz val="10"/>
        <rFont val="Arial"/>
      </rPr>
      <t xml:space="preserve">Биология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Хмелева В.В.</t>
    </r>
  </si>
  <si>
    <t>Роль вирусов в природе и жизни человека</t>
  </si>
  <si>
    <t>ПРЕДМЕТ</t>
  </si>
  <si>
    <t>1. Некоторым ученикам ( по выбору учителя) выполнить практическую работу и прислать до 15:00 учителю в АСУ;
2. По выбору учителя некоторым ученикам подготовить тематические сообщения: "Полезная роль вирусов в жизни человека"(1- вар), "Болезнетворные вирусы"(2-вар.) или "Опасность коронавируса" (3-вар) прислать до 15:00 учителю в АСУ;
2. пройти регистрацию на сайте РЕШУ ВПР не зарегистрированным ученикам до 15:00 ;</t>
  </si>
  <si>
    <t>С помощью ЭОР
или самостоятельная работа</t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</si>
  <si>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</si>
  <si>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</si>
  <si>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Системы линейных уравнений с двумя переменными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</si>
  <si>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</si>
  <si>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>Итоговая контрольная работа</t>
  </si>
  <si>
    <t>Ссылку на задания добавлю непосредственно перед уроком. Работа выполняется строго во время урока!</t>
  </si>
  <si>
    <t>Устно ответить на вопросы 4, 5 (с.211 учебника)
№ 1063. Решение прислать в ВК или АСУ РСО</t>
  </si>
  <si>
    <r>
      <rPr>
        <b/>
        <sz val="10"/>
        <rFont val="Arial"/>
      </rPr>
      <t xml:space="preserve">Английский язык.
</t>
    </r>
    <r>
      <rPr>
        <i/>
        <sz val="10"/>
        <rFont val="Arial"/>
      </rPr>
      <t xml:space="preserve">Софина А. В. </t>
    </r>
  </si>
  <si>
    <t xml:space="preserve">Контрольная работа по теме: «Present Progressive, to be going to, Simple Future для выражения будущего времени» </t>
  </si>
  <si>
    <r>
      <t xml:space="preserve">История
</t>
    </r>
    <r>
      <rPr>
        <i/>
        <sz val="10"/>
        <rFont val="Arial"/>
      </rPr>
      <t>Шахова И.С.</t>
    </r>
  </si>
  <si>
    <t>Изменения в социальной структуре российского общества</t>
  </si>
  <si>
    <t>Прочитать параграф 19. Выполните задание № 9 на стр. 49.</t>
  </si>
  <si>
    <t>выполнить задания на edu.skyeng.ru (10, 10В). При отсутствии техн. возможности - выполнить задания в прикрепленном файле. Фото в ВК/АСУ</t>
  </si>
  <si>
    <t xml:space="preserve"> Выполните задание № 9 на стр. 49.  Работу присылать в формате Документ Microsoft Word в АСУ РСО или фото до 4 МБ</t>
  </si>
  <si>
    <r>
      <rPr>
        <b/>
        <sz val="10"/>
        <rFont val="Arial"/>
      </rPr>
      <t>Русский язык.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</si>
  <si>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r>
      <t xml:space="preserve">Физкультура
</t>
    </r>
    <r>
      <rPr>
        <i/>
        <sz val="10"/>
        <rFont val="Arial"/>
      </rPr>
      <t>Абрамов С.А.</t>
    </r>
  </si>
  <si>
    <t>Равномерный бег.развитие выносливости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</si>
  <si>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</si>
  <si>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</si>
  <si>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И.И</t>
    </r>
  </si>
  <si>
    <t>Контрольная работа по теме "Future Simple, Present Progressive, to be going to" для выражения будущего времени</t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</si>
  <si>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  
</t>
    </r>
    <r>
      <rPr>
        <i/>
        <sz val="10"/>
        <rFont val="Arial"/>
      </rPr>
      <t>Кузьмина Т.В</t>
    </r>
    <r>
      <rPr>
        <sz val="10"/>
        <color rgb="FF000000"/>
        <rFont val="Arial"/>
      </rPr>
      <t>.</t>
    </r>
  </si>
  <si>
    <t>Виды спорта</t>
  </si>
  <si>
    <t>Учебник стр.166 упр.3</t>
  </si>
  <si>
    <t>стр.167 упр.5</t>
  </si>
  <si>
    <t>Повторить лексику и грамматику раздела 8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</si>
  <si>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</si>
  <si>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>13.40-14.10</t>
  </si>
  <si>
    <r>
      <t xml:space="preserve">ВД "Культура здоровья"
</t>
    </r>
    <r>
      <rPr>
        <i/>
        <sz val="10"/>
        <color rgb="FF000000"/>
        <rFont val="Arial"/>
      </rPr>
      <t>Ильина Л.А.</t>
    </r>
  </si>
  <si>
    <t xml:space="preserve"> Творческое задание «Мой выходной день».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</si>
  <si>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 xml:space="preserve">Шахова И.С.
</t>
    </r>
  </si>
  <si>
    <t xml:space="preserve">Попробовать снять видеоролик "Мой выходной день" или составить синквейн и прислать в VK </t>
  </si>
  <si>
    <r>
      <t xml:space="preserve">ВД Строевая патриотическая песня 
</t>
    </r>
    <r>
      <rPr>
        <i/>
        <sz val="10"/>
        <color rgb="FF000000"/>
        <rFont val="Arial"/>
      </rPr>
      <t>Сидорова С.В.</t>
    </r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</si>
  <si>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 xml:space="preserve">Решетникова Ю. С.
</t>
    </r>
    <r>
      <rPr>
        <sz val="10"/>
        <color rgb="FF000000"/>
        <rFont val="Arial"/>
      </rPr>
      <t>(весь класс)</t>
    </r>
  </si>
  <si>
    <t>Повторение (Личная безопасность в сети)</t>
  </si>
  <si>
    <t>14.20-14.50</t>
  </si>
  <si>
    <r>
      <t xml:space="preserve">ВД "Фейерверк опытов"    
</t>
    </r>
    <r>
      <rPr>
        <i/>
        <sz val="10"/>
        <color rgb="FF000000"/>
        <rFont val="Arial"/>
      </rPr>
      <t xml:space="preserve">Мастерова М.В.     </t>
    </r>
    <r>
      <rPr>
        <sz val="10"/>
        <color rgb="FF000000"/>
        <rFont val="Arial"/>
      </rPr>
      <t xml:space="preserve">   </t>
    </r>
  </si>
  <si>
    <t xml:space="preserve">Динамическое равновесие: волчки </t>
  </si>
  <si>
    <t>Изготовить волчок и провести опыты с ним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</si>
  <si>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Ильина Л.А.</t>
    </r>
  </si>
  <si>
    <t xml:space="preserve"> Смешное и грустное в рассказах М.Зощенко. Рассказ "Беда"</t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</si>
  <si>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Шарафутдинова З.Г.</t>
    </r>
  </si>
  <si>
    <t>Регионы Азии:Юго-Западная, Восточная  и Центральная Азия</t>
  </si>
  <si>
    <t>Прочитать и изучить п. 56.Работа с атласом</t>
  </si>
  <si>
    <t>П. 56, ответить на вопросы устно</t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</si>
  <si>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. 
</t>
    </r>
    <r>
      <rPr>
        <i/>
        <sz val="10"/>
        <rFont val="Arial"/>
      </rPr>
      <t>Ильина Л.А.</t>
    </r>
  </si>
  <si>
    <r>
      <t xml:space="preserve">Физкультура
</t>
    </r>
    <r>
      <rPr>
        <i/>
        <sz val="10"/>
        <rFont val="Arial"/>
      </rPr>
      <t>Абрамов С.А.</t>
    </r>
  </si>
  <si>
    <t>Развитие выносливости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</si>
  <si>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</si>
  <si>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Решение задач по теме "Прямоугольный треугольник"</t>
  </si>
  <si>
    <t>Выполнить в РЭШ контрольные задания В1 и В2, скриншот с результатом прислать в ВК или АСУ РСО.
В случае отсутствия связи № 298</t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</si>
  <si>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 
Шарафутдинова З.Г.</t>
    </r>
  </si>
  <si>
    <t>Регионы Европы</t>
  </si>
  <si>
    <t>Прочитать и изучить п.55 (Южная и Восточная Европа стр 225-230). Работа с атласом</t>
  </si>
  <si>
    <t>П.55. Составить характеристику одной из стран Европы по плану стр285-286. Работу прислать в АСУ РСО,ВК</t>
  </si>
  <si>
    <t>Самостоятельная работа с учебным материалом, с помощью ЭОР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</si>
  <si>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 </t>
    </r>
  </si>
  <si>
    <t>Способ подстановки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</si>
  <si>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</si>
  <si>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>п.43 (выучить алгоритм решения системы уравнений способом подстановки), № 1070 (в,г)</t>
  </si>
  <si>
    <r>
      <t xml:space="preserve">Английский язык.
</t>
    </r>
    <r>
      <rPr>
        <i/>
        <sz val="10"/>
        <rFont val="Arial"/>
      </rPr>
      <t>Софина А. В.</t>
    </r>
    <r>
      <rPr>
        <i/>
        <sz val="10"/>
        <rFont val="Arial"/>
      </rPr>
      <t xml:space="preserve"> </t>
    </r>
  </si>
  <si>
    <t>Самостоятельная работа с учебным материалом.</t>
  </si>
  <si>
    <t>Контрольная работа по теме: «Present Progressive, to be going to, Simple Future для выражения будущего времени» (</t>
  </si>
  <si>
    <r>
      <t xml:space="preserve">Английский язык
</t>
    </r>
    <r>
      <rPr>
        <i/>
        <sz val="10"/>
        <rFont val="Arial"/>
      </rPr>
      <t>Софина А.В.</t>
    </r>
  </si>
  <si>
    <t>Что ты знаешь о столице твоей страны?</t>
  </si>
  <si>
    <t>учебник - с 162-163, упр 1 1) уст.; 2)пис.</t>
  </si>
  <si>
    <t>учебник - с 165, упр 3 (пис)</t>
  </si>
  <si>
    <t>Самостоятельная работа сучебным материалом</t>
  </si>
  <si>
    <r>
      <rPr>
        <b/>
        <sz val="10"/>
        <rFont val="Arial"/>
      </rPr>
      <t>Немецкий 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</si>
  <si>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</si>
  <si>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 xml:space="preserve">Олимпийские игры </t>
  </si>
  <si>
    <t>Учебник стр.167 упр.7</t>
  </si>
  <si>
    <t>стр.167 упр.6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</si>
  <si>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</si>
  <si>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Бег по пересеченной местности</t>
  </si>
  <si>
    <t>Ознакомится с техникой  бега</t>
  </si>
  <si>
    <r>
      <t xml:space="preserve">ВД "История Самарского края" 
</t>
    </r>
    <r>
      <rPr>
        <i/>
        <sz val="10"/>
        <color rgb="FF000000"/>
        <rFont val="Arial"/>
      </rPr>
      <t>Шахова И.С.</t>
    </r>
  </si>
  <si>
    <t>Образование и культура в Самарском крае</t>
  </si>
  <si>
    <t>Составить план текста в прикреплённом файле по теме Первый художник Самарского края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</si>
  <si>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</si>
  <si>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t xml:space="preserve">ВД "Функциональная  грамотность"                               </t>
    </r>
    <r>
      <rPr>
        <i/>
        <sz val="10"/>
        <color rgb="FF000000"/>
        <rFont val="Arial"/>
      </rPr>
      <t>Мастерова М.В.</t>
    </r>
  </si>
  <si>
    <t xml:space="preserve">Растения. Генная модификация растений. Внешнее строение строение дождевого червя, моллюсков, насекомых. Внешнее и внутреннее строение рыбы. Их многообразие. Пресноводные и морские рыбы. </t>
  </si>
  <si>
    <t>Изучить файл в АСУ РСО, ответить на вопросы письменно, тетради сдаем в конце четверти</t>
  </si>
  <si>
    <r>
      <t xml:space="preserve">ВД "Функциональная  грамотность"             </t>
    </r>
    <r>
      <rPr>
        <i/>
        <sz val="10"/>
        <color rgb="FF000000"/>
        <rFont val="Arial"/>
      </rPr>
      <t xml:space="preserve"> 
Мастерова М.В.</t>
    </r>
  </si>
  <si>
    <r>
      <t xml:space="preserve">ВД "История Самарского края"
</t>
    </r>
    <r>
      <rPr>
        <i/>
        <sz val="10"/>
        <color rgb="FF000000"/>
        <rFont val="Arial"/>
      </rPr>
      <t xml:space="preserve">Шахова И.С. </t>
    </r>
  </si>
  <si>
    <r>
      <rPr>
        <b/>
        <sz val="10"/>
        <rFont val="Arial"/>
      </rPr>
      <t xml:space="preserve">Биология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Хмелева В.В.</t>
    </r>
  </si>
  <si>
    <t>Обобщение материала "Особенности организации животных.Их роль в природе , жизни человека и его хозяйственной деятельности"</t>
  </si>
  <si>
    <t>https://infourok.ru/videouroki/173</t>
  </si>
  <si>
    <r>
      <t>ВД "Рукодельница"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</si>
  <si>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t>Украшения</t>
  </si>
  <si>
    <t>https://stranamasterov.ru/node/671386</t>
  </si>
  <si>
    <t>1. Пройти тестирование на сайте РЕШУ ВПР или  2. если нет технической возможности подготовить сообщение (повыбору учителя) на тему "Роли животных в жизни человека и его хозяйственной деятешьности ( Подробности в АСу)</t>
  </si>
  <si>
    <t>С помощью ЭОР.</t>
  </si>
  <si>
    <r>
      <t xml:space="preserve">Русский язык.
</t>
    </r>
    <r>
      <rPr>
        <i/>
        <sz val="10"/>
        <rFont val="Arial"/>
      </rPr>
      <t>Ильина.Л.А.</t>
    </r>
  </si>
  <si>
    <t>Междометие как часть речи.Знаки препинания при междометиях. Междометия и другие части речи.</t>
  </si>
  <si>
    <t>п.74, упр.460 и отправить на почту АСУ РСО или VK</t>
  </si>
  <si>
    <t xml:space="preserve">Самостоятельная работа с учебным материалом /   С помощью ЭОР </t>
  </si>
  <si>
    <r>
      <t xml:space="preserve">Физика
</t>
    </r>
    <r>
      <rPr>
        <i/>
        <sz val="10"/>
        <rFont val="Arial"/>
      </rPr>
      <t>Мастерова М.В.</t>
    </r>
  </si>
  <si>
    <t>Коэффициент полезного действия. Лабораторная работа №11 "Определение КПД при подъеме тела по наклонной плоскости"</t>
  </si>
  <si>
    <r>
      <t xml:space="preserve">ОБЖ
</t>
    </r>
    <r>
      <rPr>
        <i/>
        <sz val="10"/>
        <rFont val="Arial"/>
      </rPr>
      <t>Ефремова М.Н.</t>
    </r>
  </si>
  <si>
    <t>Психологическая уравновешенность</t>
  </si>
  <si>
    <t>http://tepka.ru/OBZh_7/28.html</t>
  </si>
  <si>
    <t>прочитать параграф 65 и ответить на вопросы после параграфа</t>
  </si>
  <si>
    <r>
      <rPr>
        <b/>
        <sz val="10"/>
        <rFont val="Arial"/>
      </rPr>
      <t xml:space="preserve">Биология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Хмелева В.В.</t>
    </r>
  </si>
  <si>
    <t>п7.1, стр174 ответить на вопросы, стр175 тест, прислать АСУ РСО или efremovamari2015@yandex.ru</t>
  </si>
  <si>
    <r>
      <t xml:space="preserve">Английский язык
</t>
    </r>
    <r>
      <rPr>
        <i/>
        <sz val="10"/>
        <rFont val="Arial"/>
      </rPr>
      <t>Софина А.В.</t>
    </r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</si>
  <si>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</si>
  <si>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Что ты знаешь об истории своего родного города?</t>
  </si>
  <si>
    <t>Ответить устно на вопрос 1 (с.223 учебника). 
Выполнить № 1072 (а,б), № 1075(а)</t>
  </si>
  <si>
    <t>п.43 (повторить), № 1076. Решение прислать в ВК или АСУ РСО</t>
  </si>
  <si>
    <t>Рабочая тетрадь (старое издание) - с 122-123 (урок 2), упр 1</t>
  </si>
  <si>
    <r>
      <t xml:space="preserve">ОБЖ 
</t>
    </r>
    <r>
      <rPr>
        <i/>
        <sz val="10"/>
        <rFont val="Arial"/>
      </rPr>
      <t>Ефремова М.Н.</t>
    </r>
  </si>
  <si>
    <r>
      <t xml:space="preserve">Немецкий  язык
</t>
    </r>
    <r>
      <rPr>
        <i/>
        <sz val="10"/>
        <rFont val="Arial"/>
      </rPr>
      <t>Кузьмина Т.В.</t>
    </r>
  </si>
  <si>
    <t>Из истории спорта</t>
  </si>
  <si>
    <t>Учебник стр.168 упр.8( текст про футбол)</t>
  </si>
  <si>
    <t>Самостоятельная работа
 с учебным материалом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</si>
  <si>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 </t>
    </r>
  </si>
  <si>
    <r>
      <t xml:space="preserve">Физика                            </t>
    </r>
    <r>
      <rPr>
        <i/>
        <sz val="10"/>
        <rFont val="Arial"/>
      </rPr>
      <t>Мастерова М.В.</t>
    </r>
  </si>
  <si>
    <t>п7.1 стр 174 ответить на вопросы  письменно, стр175 тест, прислать АСУ РСО или efremovamari22015@yandex.ru</t>
  </si>
  <si>
    <r>
      <t xml:space="preserve">Английский язык       </t>
    </r>
    <r>
      <rPr>
        <i/>
        <sz val="10"/>
        <rFont val="Arial"/>
      </rPr>
      <t>Атанова И.И.</t>
    </r>
  </si>
  <si>
    <t>Раздел 9. Что ты знаешь о столице твоей страны?</t>
  </si>
  <si>
    <t>прочитать параграф 65 и ответить на вопросы просле параграфа</t>
  </si>
  <si>
    <t>Учебник (старое издание, раздел 9, урок 1) стр. 162-163 упр.1 - читать и переводить устно</t>
  </si>
  <si>
    <t>Учебник (старое издание, раздел 9, урок 1) стр. 163 упр.1(2) - выполнить с аргументами из текста (если False - найти и выписать правильный вариант)</t>
  </si>
  <si>
    <r>
      <t xml:space="preserve">ВД "РДШ" 
</t>
    </r>
    <r>
      <rPr>
        <i/>
        <sz val="10"/>
        <color rgb="FF000000"/>
        <rFont val="Arial"/>
      </rPr>
      <t>Софина А.В.</t>
    </r>
  </si>
  <si>
    <r>
      <t xml:space="preserve">Английский язык
</t>
    </r>
    <r>
      <rPr>
        <i/>
        <sz val="10"/>
        <rFont val="Arial"/>
      </rPr>
      <t>Софина А.В.</t>
    </r>
  </si>
  <si>
    <t>Самостоятельная работа с учебным материалом . ЭОР</t>
  </si>
  <si>
    <r>
      <t xml:space="preserve">Русский язык
</t>
    </r>
    <r>
      <rPr>
        <i/>
        <sz val="10"/>
        <rFont val="Arial"/>
      </rPr>
      <t>Ильина Л.А.</t>
    </r>
  </si>
  <si>
    <r>
      <t xml:space="preserve">ВД "Литературная гостиная "Истоки"
</t>
    </r>
    <r>
      <rPr>
        <i/>
        <sz val="10"/>
        <color rgb="FF000000"/>
        <rFont val="Arial"/>
      </rPr>
      <t>Ильина Л.А.</t>
    </r>
  </si>
  <si>
    <r>
      <t xml:space="preserve">ВД "Фейерверк опытов"    
</t>
    </r>
    <r>
      <rPr>
        <i/>
        <sz val="10"/>
        <color rgb="FF000000"/>
        <rFont val="Arial"/>
      </rPr>
      <t xml:space="preserve">Мастерова М.В. </t>
    </r>
    <r>
      <rPr>
        <sz val="10"/>
        <color rgb="FF000000"/>
        <rFont val="Arial"/>
      </rPr>
      <t xml:space="preserve">       </t>
    </r>
  </si>
  <si>
    <t>Жанры лирики в произведениях местных авторов</t>
  </si>
  <si>
    <r>
      <t xml:space="preserve">ВД "Хореография"
</t>
    </r>
    <r>
      <rPr>
        <i/>
        <sz val="10"/>
        <color rgb="FF000000"/>
        <rFont val="Arial"/>
      </rPr>
      <t>Сидорова С. В.</t>
    </r>
  </si>
  <si>
    <t>Силовая фитнес-тренировка</t>
  </si>
  <si>
    <r>
      <t xml:space="preserve">Технология  
</t>
    </r>
    <r>
      <rPr>
        <i/>
        <sz val="10"/>
        <rFont val="Arial"/>
      </rPr>
      <t>Барабаш И.Н.</t>
    </r>
  </si>
  <si>
    <t>Выполнение выбранного проекта</t>
  </si>
  <si>
    <t>В учебнике прочитать творческий проект "Подарок своими руками". В РТ написать "Первоначальные идеи" (см. с. 146). Прислать в ВК.</t>
  </si>
  <si>
    <t>Технология 
Спиридонов О. Л.</t>
  </si>
  <si>
    <t>Этапы выполнения проекта</t>
  </si>
  <si>
    <t>В рабочей тетради начертить:                  1.Сборочный чертёж изделия " отвёртка" ;                                                   2.Чертёж детали "стержень" ;                                 Прислать на эл. почту или в АСУ РСО</t>
  </si>
  <si>
    <t>14:40-15:10</t>
  </si>
  <si>
    <r>
      <t xml:space="preserve">ВД  "Хореография"
</t>
    </r>
    <r>
      <rPr>
        <i/>
        <sz val="10"/>
        <color rgb="FF000000"/>
        <rFont val="Arial"/>
      </rPr>
      <t>Сидорова С. В.</t>
    </r>
  </si>
  <si>
    <t>Танец "Мамбо"</t>
  </si>
  <si>
    <r>
      <t xml:space="preserve">Технология 
</t>
    </r>
    <r>
      <rPr>
        <i/>
        <sz val="10"/>
        <rFont val="Arial"/>
      </rPr>
      <t>Барабаш И.Н.</t>
    </r>
  </si>
  <si>
    <t>В учебнике прочитать творческий проект "Подарок своими руками". В РТ написать "Выбор лучшего варианта" (см. с.147-149). Прислать в ВК.</t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</si>
  <si>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</si>
  <si>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Технология        Спиридонов О. Л.</t>
  </si>
  <si>
    <t>Выполнить тест (текст находиться в прикрепленном файле в АСУ РСО).
Решение прислать в ВК или АСУ РСО</t>
  </si>
  <si>
    <t>п.35-39 (повторить)</t>
  </si>
  <si>
    <r>
      <t xml:space="preserve">История 
</t>
    </r>
    <r>
      <rPr>
        <i/>
        <sz val="10"/>
        <rFont val="Arial"/>
      </rPr>
      <t>Шахова И.С.</t>
    </r>
  </si>
  <si>
    <t>Народные движения в 17 веке</t>
  </si>
  <si>
    <t>Переписать таблицу из АСУ РСО в прикрепленном файле в тетрадь. У кого нет доступа в АСУ читают  п.20 и отвечают устно на вопросы.</t>
  </si>
  <si>
    <r>
      <t xml:space="preserve">История 
</t>
    </r>
    <r>
      <rPr>
        <i/>
        <sz val="10"/>
        <rFont val="Arial"/>
      </rPr>
      <t>Шахова И.С.</t>
    </r>
  </si>
  <si>
    <r>
      <t xml:space="preserve">Технология 
</t>
    </r>
    <r>
      <rPr>
        <i/>
        <sz val="10"/>
        <rFont val="Arial"/>
      </rPr>
      <t>Барабаш И.Н.</t>
    </r>
  </si>
  <si>
    <r>
      <t xml:space="preserve">Русский язык.
</t>
    </r>
    <r>
      <rPr>
        <i/>
        <sz val="10"/>
        <rFont val="Arial"/>
      </rPr>
      <t>Ильина.Л.А.</t>
    </r>
  </si>
  <si>
    <t>Дефис в междометиях и знаки препинания при междометиях.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</si>
  <si>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</si>
  <si>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Технология                       Спиридонов О. Л.</t>
  </si>
  <si>
    <r>
      <t xml:space="preserve">ВД "Занимательная геометрия"
</t>
    </r>
    <r>
      <rPr>
        <i/>
        <sz val="10"/>
        <color rgb="FF000000"/>
        <rFont val="Arial"/>
      </rPr>
      <t>Григорьева Н.Р.</t>
    </r>
  </si>
  <si>
    <t>Задачи со спичками, кроссворды</t>
  </si>
  <si>
    <t>В рабочей тетради начертить:                                       1.Сборочный чертёж изделия " отвёртка" ;                                                   2.Чертёж детали "стержень" ;                                            Прислать на эл. почту или в АСУ РСО</t>
  </si>
  <si>
    <r>
      <t xml:space="preserve">ВД "Мы за ЗОЖ" 
</t>
    </r>
    <r>
      <rPr>
        <i/>
        <sz val="10"/>
        <color rgb="FF000000"/>
        <rFont val="Arial"/>
      </rPr>
      <t>Софина А.В.</t>
    </r>
  </si>
  <si>
    <r>
      <t xml:space="preserve">Технология  
</t>
    </r>
    <r>
      <rPr>
        <i/>
        <sz val="10"/>
        <rFont val="Arial"/>
      </rPr>
      <t>Барабаш И.Н.</t>
    </r>
  </si>
  <si>
    <r>
      <t xml:space="preserve">ВД "Фейерверк опытов"                 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 xml:space="preserve"> Мастерова М.В.</t>
    </r>
  </si>
  <si>
    <t xml:space="preserve">Модель: реактивное движение </t>
  </si>
  <si>
    <t>Изготовить модель ракеты из подручных материалов</t>
  </si>
  <si>
    <t>Технология                                     Спиридонов О . Л.</t>
  </si>
  <si>
    <r>
      <t xml:space="preserve">Русский язык 
</t>
    </r>
    <r>
      <rPr>
        <i/>
        <sz val="10"/>
        <rFont val="Arial"/>
      </rPr>
      <t>Ильина.Л.А.</t>
    </r>
  </si>
  <si>
    <r>
      <t xml:space="preserve">ВД "Занимательная геометрия"
</t>
    </r>
    <r>
      <rPr>
        <i/>
        <sz val="10"/>
        <color rgb="FF000000"/>
        <rFont val="Arial"/>
      </rPr>
      <t>Григорьева Н.Р.</t>
    </r>
    <r>
      <rPr>
        <i/>
        <sz val="10"/>
        <rFont val="Arial"/>
      </rPr>
      <t xml:space="preserve">
</t>
    </r>
  </si>
  <si>
    <r>
      <t>ВД "Рукодельница"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</si>
  <si>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r>
      <t xml:space="preserve">ВД "Строевая\огневая подготовка"
</t>
    </r>
    <r>
      <rPr>
        <i/>
        <sz val="10"/>
        <color rgb="FF000000"/>
        <rFont val="Arial"/>
      </rPr>
      <t>Павлов А.А.</t>
    </r>
  </si>
  <si>
    <r>
      <t xml:space="preserve">ВД "История погран.войск" 
</t>
    </r>
    <r>
      <rPr>
        <i/>
        <sz val="10"/>
        <color rgb="FF000000"/>
        <rFont val="Arial"/>
      </rPr>
      <t>Павлов А.А.</t>
    </r>
  </si>
  <si>
    <r>
      <t xml:space="preserve">"Азбука вязания" 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</si>
  <si>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t>Расчет петель для вязания варежек</t>
  </si>
  <si>
    <t>https://www.youtube.com/watch?v=56HFkDlCcnA</t>
  </si>
  <si>
    <r>
      <t xml:space="preserve">"Азбука вязания" 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</si>
  <si>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t>Вязание резинки</t>
  </si>
  <si>
    <t>Расписание занятий 7В класса</t>
  </si>
  <si>
    <t>ПРЕДМЕТ 
учитель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</si>
  <si>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</si>
  <si>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>Контрольная работа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</si>
  <si>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Ильина.Л.А</t>
    </r>
    <r>
      <rPr>
        <sz val="10"/>
        <color rgb="FF000000"/>
        <rFont val="Arial"/>
      </rPr>
      <t>.</t>
    </r>
  </si>
  <si>
    <r>
      <t xml:space="preserve">Английский язык
</t>
    </r>
    <r>
      <rPr>
        <i/>
        <sz val="10"/>
        <rFont val="Arial"/>
      </rPr>
      <t>Софина А. В.</t>
    </r>
    <r>
      <rPr>
        <i/>
        <sz val="10"/>
        <rFont val="Arial"/>
      </rPr>
      <t xml:space="preserve"> </t>
    </r>
  </si>
  <si>
    <t xml:space="preserve">ЗАВТРАК 10.40-11.10                                                </t>
  </si>
  <si>
    <t>Самостоятельная работа  сучебным материалом и с помощью ЭОР</t>
  </si>
  <si>
    <r>
      <rPr>
        <b/>
        <sz val="10"/>
        <rFont val="Arial"/>
      </rPr>
      <t xml:space="preserve">Алгебра 
</t>
    </r>
    <r>
      <rPr>
        <i/>
        <sz val="10"/>
        <rFont val="Arial"/>
      </rPr>
      <t>Акимова Л.Ф.</t>
    </r>
  </si>
  <si>
    <t>Посмотреть infourok.ru Алгебра. Способ подстановки.</t>
  </si>
  <si>
    <t>№1070(а,б) почта АСУ РСО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</si>
  <si>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 xml:space="preserve">Шахова И.С.
</t>
    </r>
  </si>
  <si>
    <r>
      <rPr>
        <b/>
        <i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</si>
  <si>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r>
      <rPr>
        <b/>
        <sz val="10"/>
        <color rgb="FF9900FF"/>
        <rFont val="Arial"/>
      </rPr>
      <t>ВД "Занимательная  геометрия"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Акимова Л.Ф.</t>
    </r>
  </si>
  <si>
    <t>Зашифрованная переписка. Практическая работа "Шифровка".</t>
  </si>
  <si>
    <t xml:space="preserve"> Придумать шифровку для алгоритма решения систем способом  подстановки.</t>
  </si>
  <si>
    <t>География                         Шарафутдинова З.Г.</t>
  </si>
  <si>
    <t>Прочитать и изучить п. 55 ."Южная и Восточная Европа" стр 225-230. Работа с картой.</t>
  </si>
  <si>
    <t>П.55. Составить характеристику одной из стран Европы по плану стр 285-286. Работу прислать в АСУ, ВК</t>
  </si>
  <si>
    <t>Самостоятельная работа с учебным материалом и с помощью ЭОР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</si>
  <si>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Акимова Л.Ф.</t>
    </r>
  </si>
  <si>
    <t>Построение треугольника по трем сторонам.</t>
  </si>
  <si>
    <t>Посмотреть infourok.ru Геометрия. Построение треугольника по трем элементам. Учебник п.39 разобрать задачу №3 стр.84-85.</t>
  </si>
  <si>
    <t>№292(а) почта АСУ РСО</t>
  </si>
  <si>
    <r>
      <rPr>
        <b/>
        <sz val="10"/>
        <rFont val="Arial"/>
      </rPr>
      <t xml:space="preserve">География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Шарафутдинова З.Г.</t>
    </r>
  </si>
  <si>
    <t>Регионы Азии: Юго-Западная, Восточная и Центральная Азия</t>
  </si>
  <si>
    <t>Прочитать и изучить п.56. Работа с картой</t>
  </si>
  <si>
    <t>П. 56, ответить на вопросы устно. Работа с картой</t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</si>
  <si>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</si>
  <si>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r>
      <rPr>
        <b/>
        <sz val="10"/>
        <rFont val="Arial"/>
      </rPr>
      <t>Биология.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Фомина Л.О.</t>
    </r>
  </si>
  <si>
    <t>Внешнее строение млекопитающих.</t>
  </si>
  <si>
    <t>Зарисовать внешнее строение млекопитающего, подписать части тела.</t>
  </si>
  <si>
    <r>
      <rPr>
        <b/>
        <sz val="10"/>
        <rFont val="Arial"/>
      </rPr>
      <t>Информатика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Решетникова Ю.С.</t>
    </r>
  </si>
  <si>
    <r>
      <rPr>
        <b/>
        <sz val="10"/>
        <color rgb="FF9900FF"/>
        <rFont val="Arial"/>
      </rPr>
      <t>ВД"Фейерверк опытов"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Мастерова М.В</t>
    </r>
    <r>
      <rPr>
        <sz val="10"/>
        <color rgb="FF000000"/>
        <rFont val="Arial"/>
      </rPr>
      <t>.</t>
    </r>
  </si>
  <si>
    <t>13:20-13:50</t>
  </si>
  <si>
    <t>14:00-14:30</t>
  </si>
  <si>
    <r>
      <t xml:space="preserve">Английский язык
</t>
    </r>
    <r>
      <rPr>
        <i/>
        <sz val="10"/>
        <rFont val="Arial"/>
      </rPr>
      <t>Софина А.В.</t>
    </r>
  </si>
  <si>
    <r>
      <t xml:space="preserve">Физика                                   </t>
    </r>
    <r>
      <rPr>
        <i/>
        <sz val="10"/>
        <rFont val="Arial"/>
      </rPr>
      <t xml:space="preserve"> Мастерова М.В.</t>
    </r>
  </si>
  <si>
    <t xml:space="preserve">Самостоятельная работа с учебным материалом. </t>
  </si>
  <si>
    <r>
      <rPr>
        <b/>
        <sz val="10"/>
        <rFont val="Arial"/>
      </rPr>
      <t>Модуль "Алгебра"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Акимова Л.Ф.</t>
    </r>
  </si>
  <si>
    <t>Способ подстановки.</t>
  </si>
  <si>
    <t>Учебник . Решить №1071(а,б)</t>
  </si>
  <si>
    <t>1071(в) почта АСУ РСО</t>
  </si>
  <si>
    <t xml:space="preserve">ЗАВТРАК 10.40-11.10                                                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</si>
  <si>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Акимова Л.Ф.</t>
    </r>
  </si>
  <si>
    <t>Способ сложения.</t>
  </si>
  <si>
    <t xml:space="preserve"> Посмотреть infourok.ru Алгебра. Способ сложения. Учебник п.44 прочитать  и выучить алгоритм решения  систем способом сложения стр.217.</t>
  </si>
  <si>
    <t>№1082(а,б) почта АСУ РСО</t>
  </si>
  <si>
    <r>
      <t xml:space="preserve">Русский язык.
</t>
    </r>
    <r>
      <rPr>
        <i/>
        <sz val="10"/>
        <rFont val="Arial"/>
      </rPr>
      <t>Ильина.Л.А.</t>
    </r>
  </si>
  <si>
    <r>
      <t xml:space="preserve">ОБЖ 
</t>
    </r>
    <r>
      <rPr>
        <i/>
        <sz val="10"/>
        <rFont val="Arial"/>
      </rPr>
      <t>Ефремова М.Н.</t>
    </r>
  </si>
  <si>
    <t>п7.1 стр 174 ответить на вопросы, стр175 тест прислать АСУ РСО или efremovamari2015@yandex.ru</t>
  </si>
  <si>
    <r>
      <t xml:space="preserve">ВД"Функциональная  грамотность"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</si>
  <si>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r>
      <t xml:space="preserve">ВД"Азбука здоровья" /"РДШ"
</t>
    </r>
    <r>
      <rPr>
        <i/>
        <sz val="10"/>
        <color rgb="FF000000"/>
        <rFont val="Arial"/>
      </rPr>
      <t>Ефремова М.Н.</t>
    </r>
  </si>
  <si>
    <t xml:space="preserve">  Читаем о войне</t>
  </si>
  <si>
    <t>Ссылка на видео  https://ok.ru/video/1446661786362</t>
  </si>
  <si>
    <r>
      <t xml:space="preserve">Биология
</t>
    </r>
    <r>
      <rPr>
        <i/>
        <sz val="10"/>
        <rFont val="Arial"/>
      </rPr>
      <t>Фомина Л.О.</t>
    </r>
  </si>
  <si>
    <t>Системы органов млекопитающих.</t>
  </si>
  <si>
    <t>Составляем конспект параграфа о внутреннем строении млекопитающих.</t>
  </si>
  <si>
    <t>Самостоятельная работа с учебным материалом,с помощьюЭОР</t>
  </si>
  <si>
    <r>
      <rPr>
        <b/>
        <sz val="10"/>
        <rFont val="Arial"/>
      </rPr>
      <t xml:space="preserve">Модуль "Геометрия"
</t>
    </r>
    <r>
      <rPr>
        <i/>
        <sz val="10"/>
        <rFont val="Arial"/>
      </rPr>
      <t>Акимова Л.Ф</t>
    </r>
    <r>
      <rPr>
        <sz val="10"/>
        <color rgb="FF000000"/>
        <rFont val="Arial"/>
      </rPr>
      <t>.</t>
    </r>
  </si>
  <si>
    <t>Серединный перпендикуляр к отрезку и его свойства.</t>
  </si>
  <si>
    <t>Посмотреть infourok.ru Геометрия.Свойства биссектрисы угла и серединного перпендикуляра к отрезку. Учебник.Разобрать решение №293</t>
  </si>
  <si>
    <t>№294 почта АСУ РСО</t>
  </si>
  <si>
    <r>
      <t xml:space="preserve">Русский язык
</t>
    </r>
    <r>
      <rPr>
        <i/>
        <sz val="10"/>
        <rFont val="Arial"/>
      </rPr>
      <t>Ильина.Л.А.</t>
    </r>
  </si>
  <si>
    <t xml:space="preserve">ЗАВТРАК 10.40-11.10                                                </t>
  </si>
  <si>
    <r>
      <t xml:space="preserve">История  
</t>
    </r>
    <r>
      <rPr>
        <i/>
        <sz val="10"/>
        <rFont val="Arial"/>
      </rPr>
      <t>Шахова И.С.</t>
    </r>
  </si>
  <si>
    <r>
      <t xml:space="preserve">Технология  
</t>
    </r>
    <r>
      <rPr>
        <i/>
        <sz val="10"/>
        <rFont val="Arial"/>
      </rPr>
      <t>Барабаш И.Н.</t>
    </r>
  </si>
  <si>
    <t>Технология                                       Спиридонов О. Л.</t>
  </si>
  <si>
    <t>В рабочей тетради начертить:       1.Сборочный чертёж изделия " отвёртка" ;                                                   2.Чертёж детали "стержень" ; Прислать на эл. почту или в АСУ РСО</t>
  </si>
  <si>
    <r>
      <t xml:space="preserve">Технология  
</t>
    </r>
    <r>
      <rPr>
        <i/>
        <sz val="10"/>
        <rFont val="Arial"/>
      </rPr>
      <t>Барабаш И.Н.</t>
    </r>
  </si>
  <si>
    <t>Технология                                       Спиридонов О. Л.</t>
  </si>
  <si>
    <r>
      <t xml:space="preserve">Физкультура
</t>
    </r>
    <r>
      <rPr>
        <i/>
        <sz val="10"/>
        <rFont val="Arial"/>
      </rPr>
      <t>Абрамов С.А.</t>
    </r>
  </si>
  <si>
    <t>Техника бега в гору.Преодоление полосы препятствий</t>
  </si>
  <si>
    <t>Ознакомится с техникой бега в гору</t>
  </si>
  <si>
    <r>
      <t xml:space="preserve">ВД "Азбука вязания"
</t>
    </r>
    <r>
      <rPr>
        <i/>
        <sz val="10"/>
        <color rgb="FF000000"/>
        <rFont val="Arial"/>
      </rPr>
      <t>Барабаш И.Н.</t>
    </r>
  </si>
  <si>
    <r>
      <t xml:space="preserve">ВД "Азбука вязания"
</t>
    </r>
    <r>
      <rPr>
        <i/>
        <sz val="10"/>
        <color rgb="FF000000"/>
        <rFont val="Arial"/>
      </rPr>
      <t>Барабаш И.Н.</t>
    </r>
  </si>
  <si>
    <t>Расписание занятий 8А класса</t>
  </si>
  <si>
    <t xml:space="preserve">ПРЕДМЕТ 
учитель </t>
  </si>
  <si>
    <t>Самостоятельная работа с учебным материалом. С помощью ЭОР</t>
  </si>
  <si>
    <r>
      <rPr>
        <b/>
        <sz val="10"/>
        <rFont val="Arial"/>
      </rPr>
      <t xml:space="preserve">Физика
</t>
    </r>
    <r>
      <rPr>
        <i/>
        <sz val="10"/>
        <rFont val="Arial"/>
      </rPr>
      <t>Морозова Т. Н.</t>
    </r>
  </si>
  <si>
    <t>Плоское зеркало</t>
  </si>
  <si>
    <t>п. 66, выполнить упр. 46 (2), изготовить перископ (по желанию), фото прибора скинуть в ВК</t>
  </si>
  <si>
    <r>
      <rPr>
        <b/>
        <sz val="10"/>
        <rFont val="Arial"/>
      </rPr>
      <t>Обществознание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Ефремова М. Н.</t>
    </r>
  </si>
  <si>
    <t>Распределение доходов.</t>
  </si>
  <si>
    <t>прочитать парграф 24, стр 207 ответить письменно на вопросы, + 1-3 в классе и дома</t>
  </si>
  <si>
    <t>прислать выполненное упражнение на почту efremovamari2015@yandex.ru</t>
  </si>
  <si>
    <t>Самостоятельная 
работа с учебным материалом</t>
  </si>
  <si>
    <r>
      <rPr>
        <b/>
        <sz val="10"/>
        <rFont val="Arial"/>
      </rPr>
      <t xml:space="preserve">Русский язык 
</t>
    </r>
    <r>
      <rPr>
        <i/>
        <sz val="10"/>
        <rFont val="Arial"/>
      </rPr>
      <t>Хатунцева З.В.</t>
    </r>
  </si>
  <si>
    <t>Прямая речь</t>
  </si>
  <si>
    <t>Прочитать п. 69, выполнить упр. 411</t>
  </si>
  <si>
    <t>Прислать выполненное упр.411 на 
почту xatuntsewa.z@yandex.ru или в ВК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</si>
  <si>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И.И.</t>
    </r>
  </si>
  <si>
    <t>Если бы я поехал в Британию...</t>
  </si>
  <si>
    <t>Учебник (новое издание) , стр. 197, повторить грамматический  материал ( условные предложения  1 и 2 типа)</t>
  </si>
  <si>
    <t>Учебник (новое издание) стр. 161-162, раздел 6, урок 3, упр. 3(2)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</si>
  <si>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</si>
  <si>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Фомина Л.О.</t>
    </r>
  </si>
  <si>
    <t>Дальний Восток.</t>
  </si>
  <si>
    <t>Изучить параграф 47 в учебнике, выполнить задания к параграфу.</t>
  </si>
  <si>
    <t>Выполненные задания на стр. 307 прислать в АСУ РСО или ВК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</si>
  <si>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</si>
  <si>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Свойства степени с целым показателем</t>
  </si>
  <si>
    <t>п.38, изучить свойства и записать в справочник. Разобрать примеры 1-3.
Выполнить № 985, № 990</t>
  </si>
  <si>
    <t>п.38, № 986, 991. Выполненное задание прислать в ВК или АСУ РСО</t>
  </si>
  <si>
    <t>С помощью ЭОР. Самостоятельная работа.</t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</si>
  <si>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Абрамов С.А.</t>
    </r>
  </si>
  <si>
    <t>Ведение левой рукой 2шага бросок</t>
  </si>
  <si>
    <t>Ознакомление с ведением левой рукой</t>
  </si>
  <si>
    <t>14,00-14.30</t>
  </si>
  <si>
    <r>
      <rPr>
        <b/>
        <sz val="10"/>
        <color rgb="FF9900FF"/>
        <rFont val="Arial"/>
      </rPr>
      <t>ВД "Цифровая гигиена"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Григорьева Н.Р. </t>
    </r>
  </si>
  <si>
    <t>Бесповодная технология связи</t>
  </si>
  <si>
    <t>https://www.youtube.com/watch?time_continue=407&amp;v=VuWUxGsTyKk&amp;feature=emb_logo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</si>
  <si>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</si>
  <si>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Вписанная окружность</t>
  </si>
  <si>
    <t>Выполнить в РЭШ контрольные задания В1 и В2. Скриншот с результатом прислать в ВК или АСУ РСО.
В случае отсутствия связи № 693(а)</t>
  </si>
  <si>
    <r>
      <rPr>
        <b/>
        <sz val="10"/>
        <rFont val="Arial"/>
      </rPr>
      <t xml:space="preserve">ИЗО 
</t>
    </r>
    <r>
      <rPr>
        <i/>
        <sz val="10"/>
        <rFont val="Arial"/>
      </rPr>
      <t>Котрухова О.П.</t>
    </r>
  </si>
  <si>
    <t>Видеоэтюд в пейзаже</t>
  </si>
  <si>
    <t>Написать определение видеоэтюда</t>
  </si>
  <si>
    <r>
      <rPr>
        <b/>
        <i/>
        <sz val="10"/>
        <rFont val="Arial"/>
      </rPr>
      <t xml:space="preserve">Литература
</t>
    </r>
    <r>
      <rPr>
        <i/>
        <sz val="10"/>
        <rFont val="Arial"/>
      </rPr>
      <t>Хатунцева З.В.</t>
    </r>
  </si>
  <si>
    <t xml:space="preserve"> В.П.Астафьев. Тема детства в творчестве писателя. «Фотография, на которой меня нет».</t>
  </si>
  <si>
    <t>Прочитать рассказ "Фотография, на которой меня нет" (стр. 189-206)</t>
  </si>
  <si>
    <t>СпомощьюЭОР, самостоятельная работа</t>
  </si>
  <si>
    <r>
      <t xml:space="preserve">Химия 
</t>
    </r>
    <r>
      <rPr>
        <i/>
        <sz val="10"/>
        <rFont val="Arial"/>
      </rPr>
      <t>Гилязова Г.Х.</t>
    </r>
  </si>
  <si>
    <t xml:space="preserve">Степень окисления. Правила определения степени окисления элементов. </t>
  </si>
  <si>
    <t>прочитать пар.51, выполнить задания ,(прикрепленный файл в асу или беседе). Фото отправить в ВК.</t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</si>
  <si>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</si>
  <si>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t>Передача левой рукой бросок левой рукой</t>
  </si>
  <si>
    <t>Составить 6 упражнений для броска левой рукой</t>
  </si>
  <si>
    <t>Составить и отправить на почту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</si>
  <si>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</si>
  <si>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Немецкий  язык</t>
    </r>
    <r>
      <rPr>
        <sz val="10"/>
        <color rgb="FF000000"/>
        <rFont val="Arial"/>
      </rPr>
      <t xml:space="preserve">  
</t>
    </r>
    <r>
      <rPr>
        <i/>
        <sz val="10"/>
        <rFont val="Arial"/>
      </rPr>
      <t>Кузьмина Т.В.</t>
    </r>
  </si>
  <si>
    <t>Нравы, обычаи. Праздники Германии</t>
  </si>
  <si>
    <t>Учебник стр.195 упр.12</t>
  </si>
  <si>
    <t>стр.195 упр.14</t>
  </si>
  <si>
    <r>
      <t xml:space="preserve">ВД  "Мир химии" 
</t>
    </r>
    <r>
      <rPr>
        <i/>
        <sz val="10"/>
        <color rgb="FF000000"/>
        <rFont val="Arial"/>
      </rPr>
      <t>Гилязова Г.Х</t>
    </r>
  </si>
  <si>
    <t xml:space="preserve">Относительная атомная и молекулярная массы </t>
  </si>
  <si>
    <t>Найти информацию -почему относительная , а не истинная масса</t>
  </si>
  <si>
    <t>не предумотрено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</si>
  <si>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 xml:space="preserve">Решетникова Ю. С.
</t>
    </r>
  </si>
  <si>
    <r>
      <t>История</t>
    </r>
    <r>
      <rPr>
        <i/>
        <sz val="10"/>
        <rFont val="Arial"/>
      </rPr>
      <t xml:space="preserve"> 
Ефремова М.Н.</t>
    </r>
  </si>
  <si>
    <t>Народы России. Национальная и религиозная политика Екатерины II.</t>
  </si>
  <si>
    <t>Изучить стр32-36. стр 37 ответить письменно на вопросы</t>
  </si>
  <si>
    <t>выполненое задание прислать в АСУ РСО или eefremovamari2015@yandex.ru</t>
  </si>
  <si>
    <r>
      <t xml:space="preserve">Русский язык
</t>
    </r>
    <r>
      <rPr>
        <i/>
        <sz val="10"/>
        <rFont val="Arial"/>
      </rPr>
      <t>Хатунцева З.В.</t>
    </r>
  </si>
  <si>
    <t xml:space="preserve"> Диалог в рассказе</t>
  </si>
  <si>
    <t>Изучить п. 71, выполнить упр. 418</t>
  </si>
  <si>
    <t>Прислать выполненное упр. 418 на 
почту xatuntsewa.z@yandex.ru или в ВК</t>
  </si>
  <si>
    <r>
      <t xml:space="preserve">Физика. 
</t>
    </r>
    <r>
      <rPr>
        <i/>
        <sz val="10"/>
        <rFont val="Arial"/>
      </rPr>
      <t>Морозова Т. Н.</t>
    </r>
  </si>
  <si>
    <t>Преломление света. Закон преломления света</t>
  </si>
  <si>
    <r>
      <t xml:space="preserve">Модуль "Алгебра"
</t>
    </r>
    <r>
      <rPr>
        <i/>
        <sz val="10"/>
        <rFont val="Arial"/>
      </rPr>
      <t>Григорьева Н.Р.</t>
    </r>
  </si>
  <si>
    <t>п.38 (повторить свойства). Выполнить № 993, № 999. Решение прислать в ВК или АСУ РСО (по списку)</t>
  </si>
  <si>
    <t>№ 994</t>
  </si>
  <si>
    <t>Самостоятельная работа с учебником.</t>
  </si>
  <si>
    <r>
      <t xml:space="preserve">Биология
</t>
    </r>
    <r>
      <rPr>
        <i/>
        <sz val="10"/>
        <rFont val="Arial"/>
      </rPr>
      <t>Фомина Л.О.</t>
    </r>
  </si>
  <si>
    <t>Двигательная активность и здоровье человека.</t>
  </si>
  <si>
    <t>Изучить текст учебника на стр. 281-282</t>
  </si>
  <si>
    <t>выполненные задания на стр 282 учебника прислать в АСУ РСО или ВК.</t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</si>
  <si>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</si>
  <si>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t>Стойка и перемещение игрока.</t>
  </si>
  <si>
    <t>Ознакомление с перемещением игрока</t>
  </si>
  <si>
    <r>
      <t xml:space="preserve">ВД"Функциональная грамотность"
</t>
    </r>
    <r>
      <rPr>
        <i/>
        <sz val="10"/>
        <color rgb="FF000000"/>
        <rFont val="Arial"/>
      </rPr>
      <t>Фомина Л.О.</t>
    </r>
  </si>
  <si>
    <t>Нетрадиционные виды энергетики.</t>
  </si>
  <si>
    <t>https://www.youtube.com/watch?v=HthYr2ArzHs</t>
  </si>
  <si>
    <r>
      <t>ВД"История Самарского края"</t>
    </r>
    <r>
      <rPr>
        <i/>
        <sz val="10"/>
        <rFont val="Arial"/>
      </rPr>
      <t xml:space="preserve"> 
</t>
    </r>
    <r>
      <rPr>
        <i/>
        <sz val="10"/>
        <color rgb="FF000000"/>
        <rFont val="Arial"/>
      </rPr>
      <t>Ефремова М.Н.</t>
    </r>
  </si>
  <si>
    <t>Самара космическая.</t>
  </si>
  <si>
    <t>самарскийкрай.рф./8klass/</t>
  </si>
  <si>
    <t>С помощью ЭОР,
самостоятельно</t>
  </si>
  <si>
    <r>
      <t xml:space="preserve">Музыка
</t>
    </r>
    <r>
      <rPr>
        <i/>
        <sz val="10"/>
        <rFont val="Arial"/>
      </rPr>
      <t>Сидорова С.В.</t>
    </r>
  </si>
  <si>
    <t>В концертном зале. Повторение.</t>
  </si>
  <si>
    <t>Самостоятельная работа с учебными материалами</t>
  </si>
  <si>
    <r>
      <t xml:space="preserve">География
 </t>
    </r>
    <r>
      <rPr>
        <i/>
        <sz val="10"/>
        <rFont val="Arial"/>
      </rPr>
      <t>Фомина Л.О.</t>
    </r>
  </si>
  <si>
    <t>Природа и человек.</t>
  </si>
  <si>
    <t>Изучить параграф 48 в учебнике, выполнить задания к параграфу.</t>
  </si>
  <si>
    <t>Выполненные задания на стр.318 учебника прислать в АСУ РСО или ВК</t>
  </si>
  <si>
    <t>С помощью ЭОР,
самостоятельная 
работа с учебным 
материалом</t>
  </si>
  <si>
    <r>
      <t xml:space="preserve">Русский язык
</t>
    </r>
    <r>
      <rPr>
        <i/>
        <sz val="10"/>
        <rFont val="Arial"/>
      </rPr>
      <t>Хатунцева З.В.</t>
    </r>
  </si>
  <si>
    <t xml:space="preserve"> Диалог</t>
  </si>
  <si>
    <t>Изучить п.70, выполнить упр.414</t>
  </si>
  <si>
    <t>Прислать выполненное упр. 414 на 
почту xatuntsewa.z@yandex.ru или в ВК</t>
  </si>
  <si>
    <r>
      <t xml:space="preserve">Модуль "Геометрия"
</t>
    </r>
    <r>
      <rPr>
        <i/>
        <sz val="10"/>
        <rFont val="Arial"/>
      </rPr>
      <t>Григорьева Н.Р.</t>
    </r>
  </si>
  <si>
    <t>Свойства описанного четырехугольника</t>
  </si>
  <si>
    <t>Повторить п.77 (замечания 1, 2, 3). Решить № 691</t>
  </si>
  <si>
    <t>№ 693(б)</t>
  </si>
  <si>
    <r>
      <t xml:space="preserve">Английский язык      </t>
    </r>
    <r>
      <rPr>
        <i/>
        <sz val="10"/>
        <rFont val="Arial"/>
      </rPr>
      <t xml:space="preserve"> Атанова И.И</t>
    </r>
  </si>
  <si>
    <t>Как бы мне хотелось носить джинсы в школу</t>
  </si>
  <si>
    <t>Учебник, стр.197-198 изучить грамматический материал (I wish)</t>
  </si>
  <si>
    <t>Учебник (новое издание), стр. 165 (раздел 6, урок 4), упр.3</t>
  </si>
  <si>
    <r>
      <t xml:space="preserve">Немецкий язык       </t>
    </r>
    <r>
      <rPr>
        <i/>
        <sz val="10"/>
        <rFont val="Arial"/>
      </rPr>
      <t xml:space="preserve"> 
Кузьмина Т.В.</t>
    </r>
  </si>
  <si>
    <t>Нравы, обычаи Праздники Германии</t>
  </si>
  <si>
    <t>Учебник стр.196 -197 упр.1</t>
  </si>
  <si>
    <r>
      <t xml:space="preserve">ВД"Физика вокруг нас" 
</t>
    </r>
    <r>
      <rPr>
        <i/>
        <sz val="10"/>
        <color rgb="FF000000"/>
        <rFont val="Arial"/>
      </rPr>
      <t>Морозова Т.Н.</t>
    </r>
  </si>
  <si>
    <t>Глаз как оптическая система. Очки. Оптические приборы</t>
  </si>
  <si>
    <r>
      <t xml:space="preserve">ВД "Шкатулка здоровья"
</t>
    </r>
    <r>
      <rPr>
        <i/>
        <sz val="10"/>
        <color rgb="FF000000"/>
        <rFont val="Arial"/>
      </rPr>
      <t>Григорьева Н.Р.</t>
    </r>
  </si>
  <si>
    <t>Экстремальные ситуации криминального характера</t>
  </si>
  <si>
    <t>https://www.youtube.com/watch?time_continue=4&amp;v=U4ww1YBRmG8&amp;feature=emb_logo</t>
  </si>
  <si>
    <t>Расписание занятий 8Б класса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</si>
  <si>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Баранова И.А.</t>
    </r>
  </si>
  <si>
    <t xml:space="preserve">Германская империя : борьба за "место под солнцем" </t>
  </si>
  <si>
    <t xml:space="preserve">Изучить параграф 19, ответить на 4 вопрос(письменно) </t>
  </si>
  <si>
    <t>Учить параграф 19</t>
  </si>
  <si>
    <r>
      <rPr>
        <b/>
        <sz val="10"/>
        <rFont val="Arial"/>
      </rPr>
      <t>Физика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Морозова Т.Н.</t>
    </r>
  </si>
  <si>
    <t>Видимое движение планет</t>
  </si>
  <si>
    <t>п. 64 повторить</t>
  </si>
  <si>
    <r>
      <rPr>
        <b/>
        <sz val="10"/>
        <rFont val="Arial"/>
      </rPr>
      <t xml:space="preserve">Английский  язык 
</t>
    </r>
    <r>
      <rPr>
        <i/>
        <sz val="10"/>
        <rFont val="Arial"/>
      </rPr>
      <t>Атанова И.А.</t>
    </r>
  </si>
  <si>
    <t>Расписание занятий 8В класса</t>
  </si>
  <si>
    <t>ПОНЕДЕЛЬНИК. 27апреля</t>
  </si>
  <si>
    <r>
      <rPr>
        <b/>
        <sz val="10"/>
        <rFont val="Arial"/>
      </rPr>
      <t xml:space="preserve">Обществознание 
</t>
    </r>
    <r>
      <rPr>
        <i/>
        <sz val="10"/>
        <rFont val="Arial"/>
      </rPr>
      <t>Ефремова М.Н.</t>
    </r>
  </si>
  <si>
    <t>Изучить п24, стр207 ответить письменно на вопросы+1-3 в классе и дома</t>
  </si>
  <si>
    <t>выполненное задание прислать в АСУ РСО или efremovamari2015@yandex.ru</t>
  </si>
  <si>
    <t>Самостоятельная
 работа сучебным материалом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</si>
  <si>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Хатунцева З.В.</t>
    </r>
  </si>
  <si>
    <t>Диалог</t>
  </si>
  <si>
    <r>
      <rPr>
        <b/>
        <sz val="10"/>
        <rFont val="Arial"/>
      </rPr>
      <t xml:space="preserve">Физика
</t>
    </r>
    <r>
      <rPr>
        <i/>
        <sz val="10"/>
        <rFont val="Arial"/>
      </rPr>
      <t>Морозова Т. Н.</t>
    </r>
    <r>
      <rPr>
        <sz val="10"/>
        <color rgb="FF000000"/>
        <rFont val="Arial"/>
      </rPr>
      <t> </t>
    </r>
  </si>
  <si>
    <t>Отражение света. Закон отражения света</t>
  </si>
  <si>
    <t>Изучить п. 65, выполнить упр. 45 (1,2,3)</t>
  </si>
  <si>
    <t xml:space="preserve">п. 65 повторить, выполнить тест в файле, прикрепленном в АСУ. Решения прислать в ВК всем </t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</si>
  <si>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Т.В.</t>
    </r>
  </si>
  <si>
    <t>Относительные местоимения с предлогами</t>
  </si>
  <si>
    <t>Учебник стр.187 упр.15(а)</t>
  </si>
  <si>
    <t>стр.187 упр.15 (в)</t>
  </si>
  <si>
    <t>Самостоятельная работа сучебным материалом. ЭОР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</si>
  <si>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</si>
  <si>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Обобщающий урок. Скрытый контроль уровня сформированности умений и навыков</t>
  </si>
  <si>
    <t>выполнить задания на edu.skyeng.ru. При отсутствии техн. возможности -рабочая тетрадь - стр. 72-73, упр. 4,5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</si>
  <si>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Хатунцева З.В.</t>
    </r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</si>
  <si>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</si>
  <si>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</si>
  <si>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rPr>
        <b/>
        <sz val="10"/>
        <rFont val="Arial"/>
      </rPr>
      <t xml:space="preserve">Модуль "Алгебра"
</t>
    </r>
    <r>
      <rPr>
        <i/>
        <sz val="10"/>
        <rFont val="Arial"/>
      </rPr>
      <t xml:space="preserve">АкимоваЛ.Ф.
</t>
    </r>
  </si>
  <si>
    <t>Свойство степени с целым показателем</t>
  </si>
  <si>
    <t>Посмотреть infourok.ru Алгебра.Определение степени с натуральным показателем</t>
  </si>
  <si>
    <t>№990,.991 почта АСУ РСО</t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</si>
  <si>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. 
</t>
    </r>
    <r>
      <rPr>
        <i/>
        <sz val="10"/>
        <rFont val="Arial"/>
      </rPr>
      <t>Фомина Л.О.</t>
    </r>
  </si>
  <si>
    <t>Выполненные задания настр.307 учебника прислать в АСУ РСО или ВК.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</si>
  <si>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Михайлов С.Э.</t>
    </r>
  </si>
  <si>
    <t>Бросок мяча со средней дистанции</t>
  </si>
  <si>
    <t>Составить 6 упражнений для развития прыгучести</t>
  </si>
  <si>
    <r>
      <rPr>
        <b/>
        <sz val="10"/>
        <rFont val="Arial"/>
      </rPr>
      <t>ВД"Мое здоровье в моих руках"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Хатунцева З.В.</t>
    </r>
  </si>
  <si>
    <t>Самостоятельная
 работа сучебным материалом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</si>
  <si>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Хатунцева З.В.</t>
    </r>
  </si>
  <si>
    <t>Диалог в рассказе</t>
  </si>
  <si>
    <r>
      <rPr>
        <b/>
        <sz val="10"/>
        <rFont val="Arial"/>
      </rPr>
      <t xml:space="preserve">Химия
</t>
    </r>
    <r>
      <rPr>
        <i/>
        <sz val="10"/>
        <rFont val="Arial"/>
      </rPr>
      <t>Гилязова Г.Х</t>
    </r>
  </si>
  <si>
    <t xml:space="preserve"> Валентность элементов в свете электронной теории</t>
  </si>
  <si>
    <t>прочитать пар.57</t>
  </si>
  <si>
    <r>
      <rPr>
        <b/>
        <sz val="10"/>
        <rFont val="Arial"/>
      </rPr>
      <t xml:space="preserve">ВД "РДШ" 
</t>
    </r>
    <r>
      <rPr>
        <i/>
        <sz val="10"/>
        <color rgb="FF000000"/>
        <rFont val="Arial"/>
      </rPr>
      <t>Хатунцева З.В.</t>
    </r>
  </si>
  <si>
    <t>прочитать пар. 57</t>
  </si>
  <si>
    <t xml:space="preserve">Просмотр онлайн-спектакля "Маленький принц" в Московском областном театре юного зрителя </t>
  </si>
  <si>
    <t>Самостоятельная работа с учебным материалом и с помощью ЭОР.</t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</si>
  <si>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Акимова Л.Ф.</t>
    </r>
  </si>
  <si>
    <t>Свойства серединного перпендикуляра к отрезку</t>
  </si>
  <si>
    <t>Посмотреть infourok.ru Геометрия. Свойства биссектрисы угла и серединного перпендикуляра  к отрезку.Учебник п.75 выучить теорему,  определение, два следствия.</t>
  </si>
  <si>
    <t>№679 почта АСУ РСО</t>
  </si>
  <si>
    <r>
      <rPr>
        <b/>
        <sz val="10"/>
        <rFont val="Arial"/>
      </rPr>
      <t xml:space="preserve">ИЗО 
</t>
    </r>
    <r>
      <rPr>
        <i/>
        <sz val="10"/>
        <rFont val="Arial"/>
      </rPr>
      <t>Котрухова О.П.</t>
    </r>
  </si>
  <si>
    <r>
      <rPr>
        <b/>
        <sz val="10"/>
        <rFont val="Arial"/>
      </rPr>
      <t>ВД "Огневая подготовка"</t>
    </r>
    <r>
      <rPr>
        <sz val="10"/>
        <color rgb="FF000000"/>
        <rFont val="Arial"/>
      </rPr>
      <t xml:space="preserve">, </t>
    </r>
    <r>
      <rPr>
        <i/>
        <sz val="10"/>
        <color rgb="FF000000"/>
        <rFont val="Arial"/>
      </rPr>
      <t>Павлов А.А.</t>
    </r>
  </si>
  <si>
    <t>Эвакуация и рассредоточение населения</t>
  </si>
  <si>
    <r>
      <rPr>
        <b/>
        <sz val="10"/>
        <rFont val="Arial"/>
      </rPr>
      <t xml:space="preserve">География 
</t>
    </r>
    <r>
      <rPr>
        <i/>
        <sz val="10"/>
        <rFont val="Arial"/>
      </rPr>
      <t>Шарафутдинова З.Г.</t>
    </r>
  </si>
  <si>
    <t>Закономерности распространения почв</t>
  </si>
  <si>
    <t>https://www.sites.google.com/site/enciklopediasamarskojoblasti</t>
  </si>
  <si>
    <r>
      <rPr>
        <b/>
        <sz val="10"/>
        <rFont val="Arial"/>
      </rPr>
      <t>ВД "Строевая подготовка",</t>
    </r>
    <r>
      <rPr>
        <sz val="10"/>
        <color rgb="FF000000"/>
        <rFont val="Arial"/>
      </rPr>
      <t xml:space="preserve"> 
</t>
    </r>
    <r>
      <rPr>
        <i/>
        <sz val="10"/>
        <color rgb="FF000000"/>
        <rFont val="Arial"/>
      </rPr>
      <t>Павлов А.А.</t>
    </r>
  </si>
  <si>
    <t>Дистанция, ширена строя, глубина строя, двухшереножный строй, ряд, колона.</t>
  </si>
  <si>
    <t>Составить конспект . Работу прислать на почту АСУ РСО, ВК</t>
  </si>
  <si>
    <t xml:space="preserve">Самостоятельная работа, </t>
  </si>
  <si>
    <r>
      <t xml:space="preserve">Литература
</t>
    </r>
    <r>
      <rPr>
        <i/>
        <sz val="10"/>
        <rFont val="Arial"/>
      </rPr>
      <t>Хатунцева З.В.</t>
    </r>
  </si>
  <si>
    <r>
      <rPr>
        <b/>
        <sz val="10"/>
        <rFont val="Arial"/>
      </rPr>
      <t xml:space="preserve">ИЗО 
</t>
    </r>
    <r>
      <rPr>
        <i/>
        <sz val="10"/>
        <rFont val="Arial"/>
      </rPr>
      <t>Котрухова О.П.</t>
    </r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</si>
  <si>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</si>
  <si>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t xml:space="preserve">Химия
</t>
    </r>
    <r>
      <rPr>
        <i/>
        <sz val="10"/>
        <rFont val="Arial"/>
      </rPr>
      <t>Гилязова Г.Х.</t>
    </r>
  </si>
  <si>
    <t>Валентность элементов в свете электронной теории.</t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</si>
  <si>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 В.</t>
    </r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</si>
  <si>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</si>
  <si>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выполнить задание (2H) на edu.skyeng.ru. При отсутствии техн. возможности - учебник - стр. 145-146, упр. 1 1); 2 1)</t>
  </si>
  <si>
    <r>
      <t xml:space="preserve">Литература
</t>
    </r>
    <r>
      <rPr>
        <i/>
        <sz val="10"/>
        <rFont val="Arial"/>
      </rPr>
      <t>Хатунцева З.В.</t>
    </r>
  </si>
  <si>
    <r>
      <rPr>
        <b/>
        <sz val="10"/>
        <rFont val="Arial"/>
      </rPr>
      <t xml:space="preserve">ВД  "Мир химии"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Гилязова Г.Х.</t>
    </r>
  </si>
  <si>
    <t xml:space="preserve"> Понятие о химическом элементе</t>
  </si>
  <si>
    <t>Найти информацию в Интернете ,когда появилось понятие о химическом элементе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</si>
  <si>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Баранова И.А.</t>
    </r>
  </si>
  <si>
    <t>Великобритания :конец Викторианской эпохи</t>
  </si>
  <si>
    <t xml:space="preserve">Изучить параграф 20, ответить на вопросы к параграфу (устно) </t>
  </si>
  <si>
    <t>Учить параграф 20</t>
  </si>
  <si>
    <r>
      <t xml:space="preserve">ОБЖ
</t>
    </r>
    <r>
      <rPr>
        <i/>
        <sz val="10"/>
        <rFont val="Arial"/>
      </rPr>
      <t>Баранова И.А.</t>
    </r>
  </si>
  <si>
    <t xml:space="preserve">Репродуктивное здоровье - составляющая здоровья человека и общества 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</si>
  <si>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 xml:space="preserve">Решетникова Ю. С.
</t>
    </r>
  </si>
  <si>
    <t xml:space="preserve">Изучить параграф 7.3, ответить на вопросы к параграфу (письменно) </t>
  </si>
  <si>
    <t>Учить параграф 7.3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</si>
  <si>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</si>
  <si>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r>
      <t xml:space="preserve">ВД "История Самарского края" 
</t>
    </r>
    <r>
      <rPr>
        <i/>
        <sz val="10"/>
        <color rgb="FF000000"/>
        <rFont val="Arial"/>
      </rPr>
      <t>Баранова И.А.</t>
    </r>
  </si>
  <si>
    <t xml:space="preserve">Индустриальный центр на Волге </t>
  </si>
  <si>
    <r>
      <rPr>
        <b/>
        <i/>
        <sz val="10"/>
        <rFont val="Arial"/>
      </rPr>
      <t xml:space="preserve">Физкультура
</t>
    </r>
    <r>
      <rPr>
        <i/>
        <sz val="10"/>
        <rFont val="Arial"/>
      </rPr>
      <t>Михайлов С.Э.</t>
    </r>
  </si>
  <si>
    <t>Составить 6 упражнений для броска левой рукой и прислать на почту lika1377@mail.ru</t>
  </si>
  <si>
    <r>
      <t xml:space="preserve">Обществознание
</t>
    </r>
    <r>
      <rPr>
        <i/>
        <sz val="10"/>
        <rFont val="Arial"/>
      </rPr>
      <t>Баранова И.А.</t>
    </r>
  </si>
  <si>
    <t>Мировое хозяйство и международная торговля</t>
  </si>
  <si>
    <t xml:space="preserve">Изучить параграф 28, ответить на вопросы к параграфу (письменно) </t>
  </si>
  <si>
    <t xml:space="preserve">Учить параграф </t>
  </si>
  <si>
    <r>
      <t xml:space="preserve">Физика
</t>
    </r>
    <r>
      <rPr>
        <i/>
        <sz val="10"/>
        <rFont val="Arial"/>
      </rPr>
      <t>Морозова Т. Н.</t>
    </r>
  </si>
  <si>
    <t>Изучить п. 65 учебника, выполнить упр. 45 (1, 2,3)</t>
  </si>
  <si>
    <t>п. 65 повторить, выполнить тест в файле, прикрепленном в АСУ, решения прислать в ВК обязательно всем</t>
  </si>
  <si>
    <t>Самостоятельная 
работа с учебным 
материалом</t>
  </si>
  <si>
    <r>
      <t xml:space="preserve">Русский язык
</t>
    </r>
    <r>
      <rPr>
        <i/>
        <sz val="10"/>
        <rFont val="Arial"/>
      </rPr>
      <t>Хатунцева З.В.</t>
    </r>
  </si>
  <si>
    <t>Цитата</t>
  </si>
  <si>
    <t xml:space="preserve">Изучить п. 72, выполнить упр. 426 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</si>
  <si>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</si>
  <si>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>Прислать выполненное упр. 426 на 
почту xatuntsewa.z@yandex.ru или в ВК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</si>
  <si>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АкимоваЛ.Ф.</t>
    </r>
  </si>
  <si>
    <r>
      <rPr>
        <b/>
        <sz val="10"/>
        <rFont val="Arial"/>
      </rPr>
      <t xml:space="preserve">Немецкий язык
</t>
    </r>
    <r>
      <rPr>
        <sz val="10"/>
        <color rgb="FF000000"/>
        <rFont val="Arial"/>
      </rPr>
      <t>Кузьмина Т. В.</t>
    </r>
  </si>
  <si>
    <t>Посмотреть infourok.ru Алгебра. Степень с отрицательным показателем.</t>
  </si>
  <si>
    <t>Пассивный залог</t>
  </si>
  <si>
    <t>Учебник стр.194 упр.9-11</t>
  </si>
  <si>
    <t>№993  присылать не надо</t>
  </si>
  <si>
    <r>
      <t xml:space="preserve">Биология
</t>
    </r>
    <r>
      <rPr>
        <i/>
        <sz val="10"/>
        <rFont val="Arial"/>
      </rPr>
      <t>Фомина Л.О.</t>
    </r>
  </si>
  <si>
    <t>Изучить текст учебника на стр.281-282.</t>
  </si>
  <si>
    <t>Выполненные задания на стр 282 учебника прислать в АСУ РСО или ВК.</t>
  </si>
  <si>
    <r>
      <t xml:space="preserve">Физика 
</t>
    </r>
    <r>
      <rPr>
        <i/>
        <sz val="10"/>
        <rFont val="Arial"/>
      </rPr>
      <t>Морозова Т. Н.</t>
    </r>
  </si>
  <si>
    <r>
      <t xml:space="preserve">Русский язык
</t>
    </r>
    <r>
      <rPr>
        <i/>
        <sz val="10"/>
        <rFont val="Arial"/>
      </rPr>
      <t>Хатунцева З.В.</t>
    </r>
  </si>
  <si>
    <t>Прислать выполненное упр. 418 на 
почту xatuntsewa.z@yandex.ru или в ВК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</si>
  <si>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</si>
  <si>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П. 66, выполнить упр. 46 (2), фото прибора скинуть в ВК</t>
  </si>
  <si>
    <r>
      <t xml:space="preserve">ВД "Цифровая гигиена
</t>
    </r>
    <r>
      <rPr>
        <i/>
        <sz val="10"/>
        <color rgb="FF000000"/>
        <rFont val="Arial"/>
      </rPr>
      <t>Хатунцева З.В.</t>
    </r>
  </si>
  <si>
    <t>Беспроводная технология связи</t>
  </si>
  <si>
    <r>
      <t xml:space="preserve">История 
</t>
    </r>
    <r>
      <rPr>
        <i/>
        <sz val="10"/>
        <rFont val="Arial"/>
      </rPr>
      <t>Ефремова М.Н.</t>
    </r>
  </si>
  <si>
    <t>Внутренняя политика ЕкатериныII.</t>
  </si>
  <si>
    <t>Изучить параграф 18, стр14 ответить письменно на вопросы</t>
  </si>
  <si>
    <t>выполненое задание прислать в АСУ РСО или efremovamari2015@yandex.ru</t>
  </si>
  <si>
    <r>
      <t xml:space="preserve">Биология
</t>
    </r>
    <r>
      <rPr>
        <i/>
        <sz val="10"/>
        <rFont val="Arial"/>
      </rPr>
      <t>Фомина Л.О.</t>
    </r>
  </si>
  <si>
    <t>С помощью ЭОР,
 самостоятельно</t>
  </si>
  <si>
    <r>
      <t xml:space="preserve">ВД"Хореография"
</t>
    </r>
    <r>
      <rPr>
        <i/>
        <sz val="10"/>
        <color rgb="FF000000"/>
        <rFont val="Arial"/>
      </rPr>
      <t>Сидорова С.В.</t>
    </r>
  </si>
  <si>
    <r>
      <t xml:space="preserve">ВД "Физика вокруг нас"  </t>
    </r>
    <r>
      <rPr>
        <i/>
        <sz val="10"/>
        <color rgb="FF000000"/>
        <rFont val="Arial"/>
      </rPr>
      <t>Морозова Т. Н</t>
    </r>
    <r>
      <rPr>
        <i/>
        <sz val="10"/>
        <rFont val="Arial"/>
      </rPr>
      <t>.</t>
    </r>
  </si>
  <si>
    <r>
      <t xml:space="preserve">Русский язык
</t>
    </r>
    <r>
      <rPr>
        <i/>
        <sz val="10"/>
        <rFont val="Arial"/>
      </rPr>
      <t>Хатунцева З.В.</t>
    </r>
  </si>
  <si>
    <r>
      <rPr>
        <b/>
        <sz val="10"/>
        <rFont val="Arial"/>
      </rPr>
      <t xml:space="preserve">Модуль "Геометрия" 
</t>
    </r>
    <r>
      <rPr>
        <i/>
        <sz val="10"/>
        <rFont val="Arial"/>
      </rPr>
      <t>АкимоваЛ.Ф.</t>
    </r>
  </si>
  <si>
    <t>Теорема о пересечении высот треугольника.</t>
  </si>
  <si>
    <t>Прислать выполненное упр. 426 на 
почту xatuntsewa.z@yandex.ru или в ВК</t>
  </si>
  <si>
    <t>Посмотреть infourok.ru Геометрия.Теорема о пересечении высот треугольника.Учебник п.76 выучить теорему.</t>
  </si>
  <si>
    <t>№685 присылать не надо.</t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</si>
  <si>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</si>
  <si>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№ 693 (б)</t>
  </si>
  <si>
    <r>
      <t xml:space="preserve">Музыка
</t>
    </r>
    <r>
      <rPr>
        <i/>
        <sz val="10"/>
        <rFont val="Arial"/>
      </rPr>
      <t>Сидорова С.В.</t>
    </r>
  </si>
  <si>
    <r>
      <t xml:space="preserve">Музыка
</t>
    </r>
    <r>
      <rPr>
        <i/>
        <sz val="10"/>
        <rFont val="Arial"/>
      </rPr>
      <t>Сидорова С.В.</t>
    </r>
  </si>
  <si>
    <r>
      <rPr>
        <b/>
        <sz val="10"/>
        <rFont val="Arial"/>
      </rPr>
      <t>Модуль "Алгебра"</t>
    </r>
    <r>
      <rPr>
        <i/>
        <sz val="10"/>
        <rFont val="Arial"/>
      </rPr>
      <t xml:space="preserve"> 
Акимова Л.Ф.</t>
    </r>
  </si>
  <si>
    <t>Стандартный вид числа.</t>
  </si>
  <si>
    <t>Посмотреть infourok.ru Алгебра.Стандартный вид числа. Учебник п.39. прочитать и выучить определение.</t>
  </si>
  <si>
    <t>№1014, №1016  присылать не надо.</t>
  </si>
  <si>
    <r>
      <t xml:space="preserve">История
</t>
    </r>
    <r>
      <rPr>
        <i/>
        <sz val="10"/>
        <rFont val="Arial"/>
      </rPr>
      <t>Баранова И.А.</t>
    </r>
  </si>
  <si>
    <t>Франция: Третья республика</t>
  </si>
  <si>
    <t xml:space="preserve">Изучить параграф 21, ответить на вопросы к параграфу (устно) </t>
  </si>
  <si>
    <t>Учить параграф 21</t>
  </si>
  <si>
    <r>
      <t xml:space="preserve">География
</t>
    </r>
    <r>
      <rPr>
        <i/>
        <sz val="10"/>
        <rFont val="Arial"/>
      </rPr>
      <t>Фомина Л.О.</t>
    </r>
  </si>
  <si>
    <t>Изучить параграф 48 в учебнике.</t>
  </si>
  <si>
    <t>выполненные задания на стр.318 в учебнике прислать в АСУ РСО или ВК.</t>
  </si>
  <si>
    <r>
      <t xml:space="preserve">Русский язык
</t>
    </r>
    <r>
      <rPr>
        <i/>
        <sz val="10"/>
        <rFont val="Arial"/>
      </rPr>
      <t>Хатунцева З.В.</t>
    </r>
  </si>
  <si>
    <r>
      <t xml:space="preserve">ВД "Функциональная грамотность" 
</t>
    </r>
    <r>
      <rPr>
        <i/>
        <sz val="10"/>
        <color rgb="FF000000"/>
        <rFont val="Arial"/>
      </rPr>
      <t>Фомина Л.О.</t>
    </r>
  </si>
  <si>
    <t>Нетрадиционные виды энергетики</t>
  </si>
  <si>
    <t>Синтаксический и пунктуационный разбор предложений с чужой речью</t>
  </si>
  <si>
    <t>Повторить все о словах, грамматически не связанных с членами предложения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</si>
  <si>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</si>
  <si>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t xml:space="preserve">ВД "Хореография"
</t>
    </r>
    <r>
      <rPr>
        <i/>
        <sz val="10"/>
        <color rgb="FF000000"/>
        <rFont val="Arial"/>
      </rPr>
      <t>Сидорова С. В.</t>
    </r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</si>
  <si>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 В.</t>
    </r>
  </si>
  <si>
    <t>Нравы, обычаи .Праздники Германии</t>
  </si>
  <si>
    <r>
      <t xml:space="preserve">ВД"Школьный музей"
</t>
    </r>
    <r>
      <rPr>
        <i/>
        <sz val="10"/>
        <color rgb="FF000000"/>
        <rFont val="Arial"/>
      </rPr>
      <t>Хатунцева З.В.</t>
    </r>
  </si>
  <si>
    <r>
      <t xml:space="preserve">География                                   </t>
    </r>
    <r>
      <rPr>
        <i/>
        <sz val="10"/>
        <rFont val="Arial"/>
      </rPr>
      <t xml:space="preserve">Шарафутдинова З. Г. </t>
    </r>
  </si>
  <si>
    <t>Растительный и животный мир Самарской области</t>
  </si>
  <si>
    <t>http://eco63.ru/biologicheskie-resursy-0</t>
  </si>
  <si>
    <t>Составить конспект. Работу прислать на почту АСУ РСО, ВК</t>
  </si>
  <si>
    <r>
      <t xml:space="preserve">ВД "История Самарского края" </t>
    </r>
    <r>
      <rPr>
        <i/>
        <sz val="10"/>
        <color rgb="FF000000"/>
        <rFont val="Arial"/>
      </rPr>
      <t>Ефремова М.Н.</t>
    </r>
  </si>
  <si>
    <t>Самара космическая</t>
  </si>
  <si>
    <r>
      <t xml:space="preserve">ВД "Функциональная грамотность" 
</t>
    </r>
    <r>
      <rPr>
        <i/>
        <sz val="10"/>
        <color rgb="FF000000"/>
        <rFont val="Arial"/>
      </rPr>
      <t>Фомина Л.О.</t>
    </r>
  </si>
  <si>
    <t>Расписание занятий 9А класса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</si>
  <si>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Атанова И.И.</t>
    </r>
  </si>
  <si>
    <t xml:space="preserve">Стоит ли твою страну посетить? </t>
  </si>
  <si>
    <t>Учебник, стр. 171 (старое издание, раздел 6, урок 8) читать и переводить устно)</t>
  </si>
  <si>
    <t>Учебник (старое издание) раздел 6, урок 8, стр.171-172 упр.1(2) - ответить на вопросы</t>
  </si>
  <si>
    <t>Онлайн (обмен сообщениями)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</si>
  <si>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А.Г.</t>
    </r>
  </si>
  <si>
    <t>Тела и поверхности вращения</t>
  </si>
  <si>
    <r>
      <rPr>
        <b/>
        <sz val="10"/>
        <rFont val="Arial"/>
      </rPr>
      <t xml:space="preserve">История 
</t>
    </r>
    <r>
      <rPr>
        <i/>
        <sz val="10"/>
        <rFont val="Arial"/>
      </rPr>
      <t>Ефремова М.Н.</t>
    </r>
  </si>
  <si>
    <t>Политическое развитие страны в 1907-1914 гг.</t>
  </si>
  <si>
    <t>Изучить параграф 32</t>
  </si>
  <si>
    <t>доделать прежние задания (история, Обществознание, ОБЖ) и прислать в АСУ РСО или efremovamari2015@yanndex.ru</t>
  </si>
  <si>
    <t>С помощью ЭОР/
Самостоятельная работа с учебным материалом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</si>
  <si>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А.А.</t>
    </r>
  </si>
  <si>
    <t>Морфемика. Орфогрмаммы в приставках.</t>
  </si>
  <si>
    <t>Выполните упражнение, размещенное в беседе ВК (работы пришлите на проверку в беседу)</t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</si>
  <si>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Шарафутдинова З.Г</t>
    </r>
    <r>
      <rPr>
        <sz val="10"/>
        <color rgb="FF000000"/>
        <rFont val="Arial"/>
      </rPr>
      <t>.</t>
    </r>
  </si>
  <si>
    <t>ЭГП Самарской области</t>
  </si>
  <si>
    <t>https://studwood.ru/1275273/geografiya/ekonomiko_geograficheskaya_harakteristika_samarskoy_oblasti</t>
  </si>
  <si>
    <t>Составить конспект по теме"ЭГП Самарской области"</t>
  </si>
  <si>
    <r>
      <rPr>
        <b/>
        <sz val="10"/>
        <rFont val="Arial"/>
      </rPr>
      <t xml:space="preserve">Химия
</t>
    </r>
    <r>
      <rPr>
        <i/>
        <sz val="10"/>
        <rFont val="Arial"/>
      </rPr>
      <t>Гилязова Г.Х.</t>
    </r>
  </si>
  <si>
    <t xml:space="preserve"> Первоначальные сведения о строении органических веществ. Основные положения теории строения органических соединений А.М.Бутлерова. Изомерия. </t>
  </si>
  <si>
    <t>пар.51 . прочитать . Ответить на вопросы №3, 5,6 на стр. 180.</t>
  </si>
  <si>
    <t>пар.51 . прочитать . Ответить на вопросы №3, 5,6 на стр. 180.Прислать фото ответов  в вк ( по желанию)</t>
  </si>
  <si>
    <r>
      <rPr>
        <b/>
        <sz val="10"/>
        <rFont val="Arial"/>
      </rPr>
      <t>Немецкий  язык</t>
    </r>
    <r>
      <rPr>
        <sz val="10"/>
        <color rgb="FF000000"/>
        <rFont val="Arial"/>
      </rPr>
      <t xml:space="preserve">  
</t>
    </r>
    <r>
      <rPr>
        <i/>
        <sz val="10"/>
        <rFont val="Arial"/>
      </rPr>
      <t>Кузьмина Т.В</t>
    </r>
    <r>
      <rPr>
        <sz val="10"/>
        <color rgb="FF000000"/>
        <rFont val="Arial"/>
      </rPr>
      <t>.</t>
    </r>
  </si>
  <si>
    <t>Роль СМИ в нашей жизни</t>
  </si>
  <si>
    <t>Учебник стр.200-201повторить образование пассив</t>
  </si>
  <si>
    <t>составить 5 предложений в пассив</t>
  </si>
  <si>
    <r>
      <rPr>
        <b/>
        <sz val="10"/>
        <rFont val="Arial"/>
      </rPr>
      <t>ВД "Цифровая гигиена"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 xml:space="preserve">Морозова Т.Н. </t>
    </r>
  </si>
  <si>
    <t>Выполнение индивидуального проекта</t>
  </si>
  <si>
    <t>Изучить материал в прикрепленном вАСУ файле</t>
  </si>
  <si>
    <r>
      <rPr>
        <b/>
        <sz val="10"/>
        <rFont val="Arial"/>
      </rPr>
      <t>Биология.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Фомина Л.О.</t>
    </r>
  </si>
  <si>
    <t>Биотические факторы среды. Цепи питания.</t>
  </si>
  <si>
    <t>Изучить параграф 52 в учебнике.</t>
  </si>
  <si>
    <t>выполненные задания на стр.249 учебника прислать в АСУ РСО или ВК.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</si>
  <si>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</si>
  <si>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t>Сочетания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</si>
  <si>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</si>
  <si>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t xml:space="preserve">История 
</t>
    </r>
    <r>
      <rPr>
        <i/>
        <sz val="10"/>
        <rFont val="Arial"/>
      </rPr>
      <t>Ефремова М.Н.</t>
    </r>
  </si>
  <si>
    <t>Изучить параграф 32, стр110 ответить письменно на вопросы</t>
  </si>
  <si>
    <r>
      <t xml:space="preserve">Литература
</t>
    </r>
    <r>
      <rPr>
        <i/>
        <sz val="10"/>
        <rFont val="Arial"/>
      </rPr>
      <t>Иванова А.А.</t>
    </r>
  </si>
  <si>
    <t>Н.А.Заболоцкий: слово о поэте</t>
  </si>
  <si>
    <r>
      <t xml:space="preserve">Предпрофильный курс
</t>
    </r>
    <r>
      <rPr>
        <i/>
        <sz val="10"/>
        <rFont val="Arial"/>
      </rPr>
      <t>"Решение генетических задач"
Фомина Л.О.</t>
    </r>
  </si>
  <si>
    <t>Решаем тесты на сайте Решу ОГЭ</t>
  </si>
  <si>
    <t>https://bio-oge.sdamgia.ru/</t>
  </si>
  <si>
    <r>
      <rPr>
        <b/>
        <sz val="10"/>
        <rFont val="Arial"/>
      </rPr>
      <t xml:space="preserve">Предпрофильный курс  
</t>
    </r>
    <r>
      <rPr>
        <b/>
        <i/>
        <sz val="10"/>
        <rFont val="Arial"/>
      </rPr>
      <t>"Здоровый образ жизни"</t>
    </r>
    <r>
      <rPr>
        <b/>
        <sz val="10"/>
        <rFont val="Arial"/>
      </rPr>
      <t xml:space="preserve">
</t>
    </r>
    <r>
      <rPr>
        <i/>
        <sz val="10"/>
        <rFont val="Arial"/>
      </rPr>
      <t>Шарафутдинова З. Г.</t>
    </r>
  </si>
  <si>
    <t>Бактериальные и вирусные инфекции</t>
  </si>
  <si>
    <t>http://human-health.ru/962-bacterial-vs-viral-infections.html</t>
  </si>
  <si>
    <r>
      <t>Предпрофильный курс </t>
    </r>
    <r>
      <rPr>
        <i/>
        <sz val="10"/>
        <rFont val="Arial"/>
      </rPr>
      <t xml:space="preserve"> </t>
    </r>
    <r>
      <rPr>
        <i/>
        <sz val="10"/>
        <rFont val="Arial"/>
      </rPr>
      <t xml:space="preserve">"Основы журналистики"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Иванова А.А </t>
    </r>
    <r>
      <rPr>
        <sz val="10"/>
        <color rgb="FF000000"/>
        <rFont val="Arial"/>
      </rPr>
      <t xml:space="preserve">
</t>
    </r>
  </si>
  <si>
    <t>Практическая работа</t>
  </si>
  <si>
    <t>Выполните задание, размещенное в беседе ВК; фото работ пришлите для обсуждения в беседу</t>
  </si>
  <si>
    <r>
      <t xml:space="preserve">Предпрофильный курс
</t>
    </r>
    <r>
      <rPr>
        <i/>
        <sz val="10"/>
        <rFont val="Arial"/>
      </rPr>
      <t>"Физика в медицине"</t>
    </r>
    <r>
      <rPr>
        <i/>
        <sz val="10"/>
        <rFont val="Arial"/>
      </rPr>
      <t xml:space="preserve">
Морозова Т.Н</t>
    </r>
    <r>
      <rPr>
        <sz val="10"/>
        <color rgb="FF000000"/>
        <rFont val="Arial"/>
      </rPr>
      <t xml:space="preserve">.   
</t>
    </r>
  </si>
  <si>
    <t>Эволюция человеческого глаза. Особенности глаза</t>
  </si>
  <si>
    <r>
      <rPr>
        <b/>
        <sz val="10"/>
        <rFont val="Arial"/>
      </rPr>
      <t xml:space="preserve">География                          </t>
    </r>
    <r>
      <rPr>
        <i/>
        <sz val="10"/>
        <rFont val="Arial"/>
      </rPr>
      <t>Шарафутдинова З. Г.</t>
    </r>
  </si>
  <si>
    <t>Природно-ресурсный потенциал</t>
  </si>
  <si>
    <t>https://studwood.ru/1275274/geografiya/prirodno_resursnyy_potentsial_samarskoy_oblasti</t>
  </si>
  <si>
    <t>Составить краткий конспект</t>
  </si>
  <si>
    <r>
      <t xml:space="preserve">Химия
</t>
    </r>
    <r>
      <rPr>
        <i/>
        <sz val="10"/>
        <rFont val="Arial"/>
      </rPr>
      <t>Гилязова Г.Х.</t>
    </r>
  </si>
  <si>
    <t>Предельные углеводороды. Метан, этан.Физические и химические свойства.</t>
  </si>
  <si>
    <t>ПАР.52. Выучить гомологический ряд алканов (прикрепленный файл в асу)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</si>
  <si>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А.Г.</t>
    </r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</si>
  <si>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</si>
  <si>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t>Сочетание приемов передвижений и остановок игрока. Передача мяча различным способом в движении. Бросок мяча двумя руками.</t>
  </si>
  <si>
    <t>С помощью ЭОР/Самостоятельная работа с материалами учебника</t>
  </si>
  <si>
    <r>
      <t xml:space="preserve">Русский язык             </t>
    </r>
    <r>
      <rPr>
        <i/>
        <sz val="10"/>
        <rFont val="Arial"/>
      </rPr>
      <t>Иванова А.А.</t>
    </r>
  </si>
  <si>
    <t>Морфемика. Орфограммы  в суффиксах и окончаниях</t>
  </si>
  <si>
    <t>упр.261 (прислать на проверку по желанию)</t>
  </si>
  <si>
    <r>
      <t xml:space="preserve">Физика 
</t>
    </r>
    <r>
      <rPr>
        <i/>
        <sz val="10"/>
        <rFont val="Arial"/>
      </rPr>
      <t>Морозова Т. Н.</t>
    </r>
  </si>
  <si>
    <t>Закон радиоактивного распада</t>
  </si>
  <si>
    <r>
      <t xml:space="preserve">Литература                            </t>
    </r>
    <r>
      <rPr>
        <i/>
        <sz val="10"/>
        <rFont val="Arial"/>
      </rPr>
      <t>Иванова А.А.</t>
    </r>
  </si>
  <si>
    <t>Б.Л.Пастернак. Лирика о природе.</t>
  </si>
  <si>
    <t>выполнить конспект по просмотренному видеоуроку, на проверку прислать по желанию</t>
  </si>
  <si>
    <r>
      <t xml:space="preserve">Английский язык     </t>
    </r>
    <r>
      <rPr>
        <i/>
        <sz val="10"/>
        <rFont val="Arial"/>
      </rPr>
      <t xml:space="preserve"> Атанова И.И.</t>
    </r>
  </si>
  <si>
    <t>Для чего служит "Комик Релиф"?</t>
  </si>
  <si>
    <t>Учебник (старое издание, раздел 6, урок 9) стр. 173-174 читать и переводить устно</t>
  </si>
  <si>
    <t>Ответить письменно на вопросы. Общий объем 10-12 предложений. 1) Почему люди занимаются благотворительностью? 2) Хотели бы вы заниматься благотворительностью? 3) Если нет, то почему, если да, то каким организациям вы бы оказывали помощь?</t>
  </si>
  <si>
    <r>
      <t xml:space="preserve">ВД "Я и моя будущая профессия"
</t>
    </r>
    <r>
      <rPr>
        <i/>
        <sz val="10"/>
        <color rgb="FF000000"/>
        <rFont val="Arial"/>
      </rPr>
      <t>Морозова Т. Н.</t>
    </r>
    <r>
      <rPr>
        <sz val="10"/>
        <color rgb="FF000000"/>
        <rFont val="Arial"/>
      </rPr>
      <t xml:space="preserve"> </t>
    </r>
  </si>
  <si>
    <r>
      <t xml:space="preserve">"РДШ"
</t>
    </r>
    <r>
      <rPr>
        <i/>
        <sz val="10"/>
        <color rgb="FF000000"/>
        <rFont val="Arial"/>
      </rPr>
      <t>Морозова Т.Н.</t>
    </r>
  </si>
  <si>
    <t>Как стать лидером. Качества лидера</t>
  </si>
  <si>
    <t>ознакомиться с материалом в файле, прикрепленном в АСУ</t>
  </si>
  <si>
    <t>ЧЕТВЕРГ. 30апреля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</si>
  <si>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</si>
  <si>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>Ссылку на задания добавлю непосредственно перед уроком. Работа выполняется строго во время урока (весь класс)!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</si>
  <si>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</si>
  <si>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</si>
  <si>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t>Относительная частота случайного события</t>
  </si>
  <si>
    <r>
      <t xml:space="preserve">Физкультура
</t>
    </r>
    <r>
      <rPr>
        <i/>
        <sz val="10"/>
        <rFont val="Arial"/>
      </rPr>
      <t>Михайлов С.Э.</t>
    </r>
  </si>
  <si>
    <t>Самостоятельная работа, работа с ЭОР</t>
  </si>
  <si>
    <r>
      <t xml:space="preserve">Физика. 
</t>
    </r>
    <r>
      <rPr>
        <i/>
        <sz val="10"/>
        <rFont val="Arial"/>
      </rPr>
      <t>Морозова Т. Н.</t>
    </r>
  </si>
  <si>
    <t>Решение задач на закон радиоактивного распада, ядерную физику</t>
  </si>
  <si>
    <t xml:space="preserve">Повторить п. 61, разбор задач на закон радиоактивного распада. Примеры решения задач смотреть в ВК </t>
  </si>
  <si>
    <t>П. 61, решить задачи в  АСУ. Решения прислать обязательно тем, кто отмечен точкой в журнале</t>
  </si>
  <si>
    <r>
      <t xml:space="preserve">Русский язык                </t>
    </r>
    <r>
      <rPr>
        <i/>
        <sz val="10"/>
        <rFont val="Arial"/>
      </rPr>
      <t>Иванова А.А.</t>
    </r>
  </si>
  <si>
    <t>Морфемика</t>
  </si>
  <si>
    <t>Прочтите параграф 43 (стр.164), сделайте записи в тетради для правил; выполните упр.237 и задание, размещенное в беседе, ответы пришлите по желанию</t>
  </si>
  <si>
    <t>п.43, учить определения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</si>
  <si>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Атанова И.И.</t>
    </r>
  </si>
  <si>
    <t>Урок-закрепление. Словообразование, косвенная речь.</t>
  </si>
  <si>
    <t>Учебник (новое издание), стр.188 повторить грамматический материал</t>
  </si>
  <si>
    <t>Рабочая тетрадь, стр.125 упр.3</t>
  </si>
  <si>
    <r>
      <t xml:space="preserve">Немецкий  язык  
</t>
    </r>
    <r>
      <rPr>
        <i/>
        <sz val="10"/>
        <rFont val="Arial"/>
      </rPr>
      <t>Кузьмина Т.В.</t>
    </r>
  </si>
  <si>
    <t>Учебник стр.201 - 202 (повторить склонение существительных)</t>
  </si>
  <si>
    <r>
      <t xml:space="preserve">ВД "Решаем  задачи  повышенной сложности"
</t>
    </r>
    <r>
      <rPr>
        <i/>
        <sz val="10"/>
        <color rgb="FF000000"/>
        <rFont val="Arial"/>
      </rPr>
      <t>Колеганова А.Г.</t>
    </r>
  </si>
  <si>
    <t>Радиус вписанной и описанной окружности.</t>
  </si>
  <si>
    <t>Расписание занятий 9Б класса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</si>
  <si>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А.Г.</t>
    </r>
  </si>
  <si>
    <r>
      <t xml:space="preserve">Русский язык
</t>
    </r>
    <r>
      <rPr>
        <i/>
        <sz val="10"/>
        <rFont val="Arial"/>
      </rPr>
      <t>Иванова А.А.</t>
    </r>
  </si>
  <si>
    <t>Морфемика. Орфогрмаммы в приставках</t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</si>
  <si>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</si>
  <si>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Обществознание 
</t>
    </r>
    <r>
      <rPr>
        <i/>
        <sz val="10"/>
        <rFont val="Arial"/>
      </rPr>
      <t>Павлов А.А.</t>
    </r>
  </si>
  <si>
    <t>Социальные права</t>
  </si>
  <si>
    <t>Прочитать п. 21.
Составить сложный план по теме "Социальные права"
Работу выполняем в тетрадях. Фото присылаем учителю в ВК.</t>
  </si>
  <si>
    <t>п. 21 читать на перес.</t>
  </si>
  <si>
    <r>
      <t xml:space="preserve">Химия
</t>
    </r>
    <r>
      <rPr>
        <i/>
        <sz val="10"/>
        <rFont val="Arial"/>
      </rPr>
      <t>Гилязова Г.Х.</t>
    </r>
  </si>
  <si>
    <t xml:space="preserve"> Контрольная работа №3 по теме : "Общие свойства металлов". </t>
  </si>
  <si>
    <t>РЭШ урок№27. Обязательно для всех. Если есть техн. причины обращаемся к учителю.</t>
  </si>
  <si>
    <t>скрин оценок по уроку №27 отправляем в вк</t>
  </si>
  <si>
    <r>
      <rPr>
        <b/>
        <sz val="10"/>
        <rFont val="Arial"/>
      </rPr>
      <t xml:space="preserve">География     </t>
    </r>
    <r>
      <rPr>
        <sz val="10"/>
        <color rgb="FF000000"/>
        <rFont val="Arial"/>
      </rPr>
      <t xml:space="preserve">                        </t>
    </r>
    <r>
      <rPr>
        <i/>
        <sz val="10"/>
        <rFont val="Arial"/>
      </rPr>
      <t>Шарафутдинова Зульфия Гаязовна</t>
    </r>
  </si>
  <si>
    <t>Составить конспект по теме "ЭГП Самарской области"</t>
  </si>
  <si>
    <r>
      <rPr>
        <b/>
        <sz val="10"/>
        <rFont val="Arial"/>
      </rPr>
      <t xml:space="preserve">Немецкий  язык     </t>
    </r>
    <r>
      <rPr>
        <sz val="10"/>
        <color rgb="FF000000"/>
        <rFont val="Arial"/>
      </rPr>
      <t xml:space="preserve">              </t>
    </r>
    <r>
      <rPr>
        <i/>
        <sz val="10"/>
        <rFont val="Arial"/>
      </rPr>
      <t xml:space="preserve"> Кузьмина Т.В.</t>
    </r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</si>
  <si>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Атанова И.И.</t>
    </r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</si>
  <si>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</t>
    </r>
    <r>
      <rPr>
        <i/>
        <sz val="10"/>
        <rFont val="Arial"/>
      </rPr>
      <t>Софина А. В.</t>
    </r>
    <r>
      <rPr>
        <sz val="10"/>
        <color rgb="FF000000"/>
        <rFont val="Arial"/>
      </rPr>
      <t xml:space="preserve"> </t>
    </r>
  </si>
  <si>
    <t>Защита проекта " Я готовлю себя к будущему"</t>
  </si>
  <si>
    <t>учебник - с 146 (старое издание - урок 9), упр 1</t>
  </si>
  <si>
    <t>выбрать тему и составить план проекта (черновой в-т)</t>
  </si>
  <si>
    <r>
      <t xml:space="preserve">ВД "Решаем  задачи  повышенной сложности"
</t>
    </r>
    <r>
      <rPr>
        <i/>
        <sz val="10"/>
        <color rgb="FF000000"/>
        <rFont val="Arial"/>
      </rPr>
      <t>Колеганова А.Г.</t>
    </r>
  </si>
  <si>
    <t>Длина окружности и площадь круга</t>
  </si>
  <si>
    <r>
      <t xml:space="preserve">ВД "Мир профессий" 
</t>
    </r>
    <r>
      <rPr>
        <i/>
        <sz val="10"/>
        <color rgb="FF000000"/>
        <rFont val="Arial"/>
      </rPr>
      <t>Шарафутдинова З.Г.</t>
    </r>
  </si>
  <si>
    <t>Характеристика профессии. Профессиограмма</t>
  </si>
  <si>
    <t>https://infourok.ru/konspekt-uroka-professiogramma-professiy-957937.html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</si>
  <si>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</si>
  <si>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</si>
  <si>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rPr>
        <b/>
        <sz val="10"/>
        <rFont val="Arial"/>
      </rPr>
      <t xml:space="preserve">Биология. 
</t>
    </r>
    <r>
      <rPr>
        <i/>
        <sz val="10"/>
        <rFont val="Arial"/>
      </rPr>
      <t xml:space="preserve">Фомина Л.О.
</t>
    </r>
  </si>
  <si>
    <t>Биотические факторы. Цепи питания.</t>
  </si>
  <si>
    <t>Выполненные задания на стр.249 учебника прислать в АСУ РСО или ВК.</t>
  </si>
  <si>
    <r>
      <t xml:space="preserve"> Литература           </t>
    </r>
    <r>
      <rPr>
        <i/>
        <sz val="10"/>
        <rFont val="Arial"/>
      </rPr>
      <t xml:space="preserve"> 
Иванова А.А.</t>
    </r>
  </si>
  <si>
    <r>
      <t xml:space="preserve">История
</t>
    </r>
    <r>
      <rPr>
        <i/>
        <sz val="10"/>
        <rFont val="Arial"/>
      </rPr>
      <t>Павлов А.А.</t>
    </r>
  </si>
  <si>
    <t>Латинская Америка в XIX- начале XX вв.</t>
  </si>
  <si>
    <t>Прочитать п. 5. Устно ответить на вопросы к документу на стр. 40. Внимательно изучить карту на стр. 41</t>
  </si>
  <si>
    <t>п. 5 читать и пересказывать</t>
  </si>
  <si>
    <r>
      <t xml:space="preserve">ОБЖ 
</t>
    </r>
    <r>
      <rPr>
        <i/>
        <sz val="10"/>
        <rFont val="Arial"/>
      </rPr>
      <t>Павлов А.А.</t>
    </r>
  </si>
  <si>
    <t>Факторы, разрушающие здоровье человека</t>
  </si>
  <si>
    <t>Составить в тетради или на листе А4 памятку "Первая помощь при тепловом и солнечном ударе". Фото отправить учителю в ВК.</t>
  </si>
  <si>
    <r>
      <t xml:space="preserve">Предпрофильный курс
</t>
    </r>
    <r>
      <rPr>
        <i/>
        <sz val="10"/>
        <rFont val="Arial"/>
      </rPr>
      <t>"Решение генетических задач"
Фомина Л.О.</t>
    </r>
  </si>
  <si>
    <t>Решаем Решу ОГЭ</t>
  </si>
  <si>
    <r>
      <rPr>
        <b/>
        <sz val="10"/>
        <rFont val="Arial"/>
      </rPr>
      <t xml:space="preserve">Предпрофильный курс  
</t>
    </r>
    <r>
      <rPr>
        <b/>
        <i/>
        <sz val="10"/>
        <rFont val="Arial"/>
      </rPr>
      <t>"Здоровый образ жизни"</t>
    </r>
    <r>
      <rPr>
        <b/>
        <sz val="10"/>
        <rFont val="Arial"/>
      </rPr>
      <t xml:space="preserve">
</t>
    </r>
    <r>
      <rPr>
        <i/>
        <sz val="10"/>
        <rFont val="Arial"/>
      </rPr>
      <t>Шарафутдинова З. Г.</t>
    </r>
  </si>
  <si>
    <r>
      <t>Предпрофильный курс </t>
    </r>
    <r>
      <rPr>
        <i/>
        <sz val="10"/>
        <rFont val="Arial"/>
      </rPr>
      <t xml:space="preserve"> </t>
    </r>
    <r>
      <rPr>
        <i/>
        <sz val="10"/>
        <rFont val="Arial"/>
      </rPr>
      <t xml:space="preserve">"Основы журналистики"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Иванова А.А </t>
    </r>
    <r>
      <rPr>
        <sz val="10"/>
        <color rgb="FF000000"/>
        <rFont val="Arial"/>
      </rPr>
      <t xml:space="preserve">
</t>
    </r>
  </si>
  <si>
    <r>
      <t xml:space="preserve">Предпрофильный курс
</t>
    </r>
    <r>
      <rPr>
        <i/>
        <sz val="10"/>
        <rFont val="Arial"/>
      </rPr>
      <t>"Физика в медицине"</t>
    </r>
    <r>
      <rPr>
        <i/>
        <sz val="10"/>
        <rFont val="Arial"/>
      </rPr>
      <t xml:space="preserve">
Морозова Т.Н</t>
    </r>
    <r>
      <rPr>
        <sz val="10"/>
        <color rgb="FF000000"/>
        <rFont val="Arial"/>
      </rPr>
      <t xml:space="preserve">.   
</t>
    </r>
  </si>
  <si>
    <t>География                            Шарафутдинова З. Г.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</si>
  <si>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А.Г.</t>
    </r>
  </si>
  <si>
    <t>Самостоятельная работа,</t>
  </si>
  <si>
    <r>
      <t xml:space="preserve">Химия
</t>
    </r>
    <r>
      <rPr>
        <i/>
        <sz val="10"/>
        <rFont val="Arial"/>
      </rPr>
      <t>Гилязова Г.Х.</t>
    </r>
  </si>
  <si>
    <t xml:space="preserve">Первоначальные сведения о строении органических веществ. Основные положения теории строения органических соединений А.М.Бутлерова. Изомерия. </t>
  </si>
  <si>
    <t>пар.51 . прочитать . Ответить на вопросы №3, 5,6 на стр. 180. Переписать схему в тетрадь (схема дана в "беседе")</t>
  </si>
  <si>
    <t>пар.51 . прочитать . Ответить на вопросы №3, 5,6 на стр. 180 Фото ответов прислать в вк (по желанию).</t>
  </si>
  <si>
    <r>
      <t xml:space="preserve">Русский язык
</t>
    </r>
    <r>
      <rPr>
        <i/>
        <sz val="10"/>
        <rFont val="Arial"/>
      </rPr>
      <t>Иванова А.А.</t>
    </r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</si>
  <si>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</si>
  <si>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t>С помощью ЭОР/Самостоятельная работа с учебником</t>
  </si>
  <si>
    <r>
      <t xml:space="preserve">Литература 
</t>
    </r>
    <r>
      <rPr>
        <i/>
        <sz val="10"/>
        <rFont val="Arial"/>
      </rPr>
      <t>Иванова А.А.</t>
    </r>
  </si>
  <si>
    <t>Б.Л.Пастернак. Лирика о природе</t>
  </si>
  <si>
    <r>
      <t xml:space="preserve">Физика
</t>
    </r>
    <r>
      <rPr>
        <i/>
        <sz val="10"/>
        <rFont val="Arial"/>
      </rPr>
      <t>Морозова Т. Н.</t>
    </r>
  </si>
  <si>
    <r>
      <t xml:space="preserve">ВД "Функциональная грамотность"
</t>
    </r>
    <r>
      <rPr>
        <i/>
        <sz val="10"/>
        <color rgb="FF000000"/>
        <rFont val="Arial"/>
      </rPr>
      <t>Морозова Т.Н.</t>
    </r>
  </si>
  <si>
    <t>Инвестиционное профилирование</t>
  </si>
  <si>
    <t>https://finances.social/ekonomike-dlya-uchebniki/etap-pervyiy-investitsionnoe-96370.html</t>
  </si>
  <si>
    <r>
      <t xml:space="preserve">ВД"Мир биологии"
</t>
    </r>
    <r>
      <rPr>
        <i/>
        <sz val="10"/>
        <color rgb="FF000000"/>
        <rFont val="Arial"/>
      </rPr>
      <t>Фомина Л.О.</t>
    </r>
  </si>
  <si>
    <t>Качество воздуха.</t>
  </si>
  <si>
    <t>https://greenpeace.ru/stories/2019/05/20/na-gosudarstvo-nadejsja-a-sam-izmerjaj/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</si>
  <si>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</si>
  <si>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Английский язык   
</t>
    </r>
    <r>
      <rPr>
        <i/>
        <sz val="10"/>
        <rFont val="Arial"/>
      </rPr>
      <t>Атанова И.И.</t>
    </r>
  </si>
  <si>
    <t>Ответить письменно на вопросы. Общий объем 10-12 предложений. 1) Почему люди занимаются благотворительностью? 2) Хотели бы вы заниматься благотвностью? 3) Если нет, то почему, орительесли да, то каким организациям вы бы оказывали помощь?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</si>
  <si>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
</t>
    </r>
    <r>
      <rPr>
        <i/>
        <sz val="10"/>
        <rFont val="Arial"/>
      </rPr>
      <t>Софина А. В.</t>
    </r>
    <r>
      <rPr>
        <sz val="10"/>
        <color rgb="FF000000"/>
        <rFont val="Arial"/>
      </rPr>
      <t xml:space="preserve"> </t>
    </r>
  </si>
  <si>
    <t>сделать проект по плану (презентация Power Point или бумажн. в-р А3 или брошюра). Отправить в ВК/АСУ</t>
  </si>
  <si>
    <r>
      <t xml:space="preserve">История
</t>
    </r>
    <r>
      <rPr>
        <i/>
        <sz val="10"/>
        <rFont val="Arial"/>
      </rPr>
      <t>Павлов А.А.</t>
    </r>
  </si>
  <si>
    <t>Япония на пути модернизации. Китай - сопротивление реформам</t>
  </si>
  <si>
    <t>Прочитать п. 16. Изучить карту на стр. 134. Устно ответить на вопросы № 5,6 стр. 139</t>
  </si>
  <si>
    <t>п. 16 читать на перес.</t>
  </si>
  <si>
    <r>
      <t xml:space="preserve">Русский язык
</t>
    </r>
    <r>
      <rPr>
        <i/>
        <sz val="10"/>
        <rFont val="Arial"/>
      </rPr>
      <t>Иванова А.А.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</si>
  <si>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</si>
  <si>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</si>
  <si>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t xml:space="preserve">Физика
</t>
    </r>
    <r>
      <rPr>
        <i/>
        <sz val="10"/>
        <rFont val="Arial"/>
      </rPr>
      <t>Морозова Т.Н.</t>
    </r>
  </si>
  <si>
    <t>Повторить п. 61, разбор задач на закон радиоактивного распада. Примеры решения задач смотреть в ВК</t>
  </si>
  <si>
    <t xml:space="preserve">П. 61, решить задачи в АСУ, решения задч  прислать обязательно тем, кто отмечен точкой в журнале 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</si>
  <si>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</si>
  <si>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>Ссылку на задания добавлю непосредственно перед уроком. Работа выполняется строго во время урока (обе англ. группы)!</t>
  </si>
  <si>
    <r>
      <t xml:space="preserve">Немецкий язык 
</t>
    </r>
    <r>
      <rPr>
        <i/>
        <sz val="10"/>
        <rFont val="Arial"/>
      </rPr>
      <t>Кузьмина Т.В.</t>
    </r>
  </si>
  <si>
    <r>
      <t xml:space="preserve">ВД "Мир новостей" 
</t>
    </r>
    <r>
      <rPr>
        <i/>
        <sz val="10"/>
        <color rgb="FF000000"/>
        <rFont val="Arial"/>
      </rPr>
      <t>Павлов А.А.</t>
    </r>
  </si>
  <si>
    <t>Трудовое право</t>
  </si>
  <si>
    <r>
      <t xml:space="preserve">ВД "Право и система соц.норм"  
</t>
    </r>
    <r>
      <rPr>
        <i/>
        <sz val="10"/>
        <color rgb="FF000000"/>
        <rFont val="Arial"/>
      </rPr>
      <t>Павлов А.А.</t>
    </r>
    <r>
      <rPr>
        <i/>
        <sz val="10"/>
        <rFont val="Arial"/>
      </rPr>
      <t xml:space="preserve">                 </t>
    </r>
    <r>
      <rPr>
        <sz val="10"/>
        <color rgb="FF000000"/>
        <rFont val="Arial"/>
      </rPr>
      <t xml:space="preserve">                                                                                                                                        </t>
    </r>
  </si>
  <si>
    <t>Вина и ответственность</t>
  </si>
  <si>
    <t>Расписание занятий 10А  класса (технологический профиль)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</si>
  <si>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</si>
  <si>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Путь исканий Пьера Безухова</t>
  </si>
  <si>
    <t>Читать роман "Война и мир" (том 3, ч.1-3)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</si>
  <si>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</si>
  <si>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Отечественная война 1812 года. Философия войны в романе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</si>
  <si>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</si>
  <si>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Точки экстремума</t>
  </si>
  <si>
    <r>
      <rPr>
        <b/>
        <sz val="10"/>
        <rFont val="Arial"/>
      </rPr>
      <t xml:space="preserve">Физика   </t>
    </r>
    <r>
      <rPr>
        <sz val="10"/>
        <color rgb="FF000000"/>
        <rFont val="Arial"/>
      </rPr>
      <t xml:space="preserve">                                                                                    </t>
    </r>
    <r>
      <rPr>
        <i/>
        <sz val="10"/>
        <rFont val="Arial"/>
      </rPr>
      <t>Мастерова М.В.</t>
    </r>
  </si>
  <si>
    <t xml:space="preserve">Полупроводниковые приборы. </t>
  </si>
  <si>
    <t>п. 111 прочитать и ответить на вопросы</t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</si>
  <si>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</si>
  <si>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t>Организационная структура Вооруженных Сил России</t>
  </si>
  <si>
    <t>Отправить фото опорной схемы учителю в ВК</t>
  </si>
  <si>
    <r>
      <rPr>
        <b/>
        <sz val="10"/>
        <rFont val="Arial"/>
      </rPr>
      <t xml:space="preserve">Немецкий язык 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Кузьмина Т.В.</t>
    </r>
  </si>
  <si>
    <t>А что мы знаем об искусстве?</t>
  </si>
  <si>
    <t>Учебник стр.162 упр.2</t>
  </si>
  <si>
    <t>Сообщение о русских композиторах</t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</si>
  <si>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</si>
  <si>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t>Составление и оформление портфолио учащихся</t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</si>
  <si>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</si>
  <si>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t xml:space="preserve">Внешние источники регулирование внутренних ритмов человека </t>
  </si>
  <si>
    <r>
      <t xml:space="preserve">ВД"Штаб старшеклассников"/"РДШ" 
</t>
    </r>
    <r>
      <rPr>
        <i/>
        <sz val="10"/>
        <color rgb="FF000000"/>
        <rFont val="Arial"/>
      </rPr>
      <t>Фомина Л.О.</t>
    </r>
  </si>
  <si>
    <t>Участие в ученическом референдуме</t>
  </si>
  <si>
    <t>https://ref.asurso.ru/index.php?r=vict20/index</t>
  </si>
  <si>
    <t>Расписание занятий 10А  класса (гуманитарный профиль)</t>
  </si>
  <si>
    <t>Отчитаться об участии в ВК</t>
  </si>
  <si>
    <r>
      <t xml:space="preserve">ИГК "Информатизация современного мира" 
</t>
    </r>
    <r>
      <rPr>
        <i/>
        <sz val="10"/>
        <color rgb="FF000000"/>
        <rFont val="Arial"/>
      </rPr>
      <t>Решетникова Ю.С.</t>
    </r>
  </si>
  <si>
    <t>Алгоритмизация и программирование</t>
  </si>
  <si>
    <t>Посмотреть видеоурок по ссылке: https://www.youtube.com/watch?v=JpH_JCHTPXQ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</si>
  <si>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</si>
  <si>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С помощью ЭОР/
Самостоятельная работа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</si>
  <si>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</si>
  <si>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color rgb="FF9900FF"/>
        <rFont val="Arial"/>
      </rPr>
      <t xml:space="preserve">ЭК "Физика в биологии" - 10 тех </t>
    </r>
    <r>
      <rPr>
        <b/>
        <sz val="10"/>
        <rFont val="Arial"/>
      </rPr>
      <t xml:space="preserve"> </t>
    </r>
    <r>
      <rPr>
        <sz val="10"/>
        <color rgb="FF000000"/>
        <rFont val="Arial"/>
      </rPr>
      <t xml:space="preserve">                            </t>
    </r>
    <r>
      <rPr>
        <i/>
        <sz val="10"/>
        <rFont val="Arial"/>
      </rPr>
      <t>Мастерова М.В.</t>
    </r>
  </si>
  <si>
    <t>Внешние источники регулирование внутренних ритмов человека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</si>
  <si>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</si>
  <si>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Типы соподчинения/ подчинения в сложноподчинённых предложениях с несколькими придаточными частями</t>
  </si>
  <si>
    <t xml:space="preserve">Учебник. п.75 (с.363-365), упр.250 (устно, задание 1 на с. 366) </t>
  </si>
  <si>
    <t>ЗАВТРАК 10.40- 11.10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</si>
  <si>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</si>
  <si>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</si>
  <si>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t>Построение графиков функций</t>
  </si>
  <si>
    <t>Симметрия в пространстве. Понятие правильного многогранника</t>
  </si>
  <si>
    <t>Выполнить работу над ошибками после проверки работы учителем</t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</si>
  <si>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</si>
  <si>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Индивидуальный проект </t>
    </r>
    <r>
      <rPr>
        <sz val="10"/>
        <color rgb="FF000000"/>
        <rFont val="Arial"/>
      </rPr>
      <t xml:space="preserve">                                
</t>
    </r>
    <r>
      <rPr>
        <i/>
        <sz val="10"/>
        <rFont val="Arial"/>
      </rPr>
      <t>Мастерова М.В.</t>
    </r>
  </si>
  <si>
    <t xml:space="preserve">Технологии визуализации и систематизации текстовой информации. Лучевые схемы-пауки и каузальные цепи. Интеллект-карты. Создание скетчей (визуальных заметок). Инфографика. Скрайбинг </t>
  </si>
  <si>
    <t>Изучить прикрепленный файл в АСУ РСО</t>
  </si>
  <si>
    <t>работаем над проектом</t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</si>
  <si>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</si>
  <si>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</si>
  <si>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Прикладные задачи физического содержания, приводящие к линейным уравнениям и неравенствам</t>
  </si>
  <si>
    <t>Учи.ру (Ссылка на урок http://uchi.ru/urok/213160)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</si>
  <si>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</si>
  <si>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t>Бег 20 минут. Преодоление вертикальных препятствий. ОРУ. Специальные беговые упражнения. Спортивные игры. Развитие выносливости</t>
  </si>
  <si>
    <r>
      <rPr>
        <b/>
        <sz val="10"/>
        <rFont val="Arial"/>
      </rPr>
      <t xml:space="preserve">Физика  </t>
    </r>
    <r>
      <rPr>
        <sz val="10"/>
        <color rgb="FF000000"/>
        <rFont val="Arial"/>
      </rPr>
      <t xml:space="preserve">                                                               </t>
    </r>
    <r>
      <rPr>
        <i/>
        <sz val="10"/>
        <rFont val="Arial"/>
      </rPr>
      <t xml:space="preserve"> Мастерова М.В.</t>
    </r>
  </si>
  <si>
    <r>
      <t xml:space="preserve">ВД"Штаб старшеклассников"/"РДШ" 
</t>
    </r>
    <r>
      <rPr>
        <i/>
        <sz val="10"/>
        <color rgb="FF000000"/>
        <rFont val="Arial"/>
      </rPr>
      <t>Фомина Л.О.</t>
    </r>
  </si>
  <si>
    <t xml:space="preserve"> Закономерности протекания тока в вакууме. </t>
  </si>
  <si>
    <t>п.112 прочитать и ответить на вопросы после параграфа</t>
  </si>
  <si>
    <r>
      <t xml:space="preserve">История
</t>
    </r>
    <r>
      <rPr>
        <i/>
        <sz val="10"/>
        <rFont val="Arial"/>
      </rPr>
      <t>Ефремова М.Н.</t>
    </r>
  </si>
  <si>
    <t>Политическое развитие в Российской Федерации в 1990 гг.</t>
  </si>
  <si>
    <t>Изучить п 46, стр54№4,5 письменно , тест, вложенный файл</t>
  </si>
  <si>
    <t>задание прислать в АСУ РСО или efremovamari2015@yandex.ru</t>
  </si>
  <si>
    <r>
      <rPr>
        <b/>
        <sz val="10"/>
        <rFont val="Arial"/>
      </rPr>
      <t xml:space="preserve">Английский язык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Софина А. В. </t>
    </r>
  </si>
  <si>
    <t>Письмо в газету.</t>
  </si>
  <si>
    <t>учебник - с 68, упр 5</t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</si>
  <si>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</si>
  <si>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 xml:space="preserve">ЭК "Фундаментальные  эксперименты"   </t>
    </r>
    <r>
      <rPr>
        <sz val="10"/>
        <color rgb="FF000000"/>
        <rFont val="Arial"/>
      </rPr>
      <t xml:space="preserve">                                 </t>
    </r>
    <r>
      <rPr>
        <i/>
        <sz val="10"/>
        <color rgb="FF000000"/>
        <rFont val="Arial"/>
      </rPr>
      <t xml:space="preserve">  Мастерова М.В.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</si>
  <si>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</si>
  <si>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t>Астрономические наблюдения и лабораторные опыты по измерению скорости света.</t>
  </si>
  <si>
    <t>Резервные уроки. Встречи с ветеранами ВОВ и тружениками тыла. Мир в начале ХХ века</t>
  </si>
  <si>
    <r>
      <rPr>
        <b/>
        <sz val="10"/>
        <rFont val="Arial"/>
      </rPr>
      <t>ВД "Мир профессии"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Фомина Л.О.</t>
    </r>
  </si>
  <si>
    <t>Определение склонности к определенному виду деятельности</t>
  </si>
  <si>
    <t>https://effecton.ru/730.html</t>
  </si>
  <si>
    <r>
      <rPr>
        <b/>
        <sz val="10"/>
        <rFont val="Arial"/>
      </rPr>
      <t xml:space="preserve">Индивидуальный проект     </t>
    </r>
    <r>
      <rPr>
        <sz val="10"/>
        <color rgb="FF000000"/>
        <rFont val="Arial"/>
      </rPr>
      <t xml:space="preserve">                              </t>
    </r>
    <r>
      <rPr>
        <i/>
        <sz val="10"/>
        <rFont val="Arial"/>
      </rPr>
      <t xml:space="preserve">   Мастерова М.В.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</si>
  <si>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</si>
  <si>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</si>
  <si>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Бородинское сражение. «Мысль народная»</t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</si>
  <si>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</si>
  <si>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</si>
  <si>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t>Бег 2000м, 1500м. Развитие выносливости. Специальные беговые упражнения</t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</si>
  <si>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</si>
  <si>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t>Повторение главы "Права человека и их защита"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</si>
  <si>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</si>
  <si>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Применение производной для доказательства тождеств и неравенств</t>
  </si>
  <si>
    <r>
      <rPr>
        <b/>
        <sz val="10"/>
        <rFont val="Arial"/>
      </rPr>
      <t xml:space="preserve">Английский язык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Софина А. В. </t>
    </r>
  </si>
  <si>
    <r>
      <t xml:space="preserve">ЭК "Практическая экономика" 
</t>
    </r>
    <r>
      <rPr>
        <i/>
        <sz val="10"/>
        <color rgb="FF000000"/>
        <rFont val="Arial"/>
      </rPr>
      <t>Павлов А.А.</t>
    </r>
  </si>
  <si>
    <t>Внешняя торговля России и проблемы её развития.</t>
  </si>
  <si>
    <t>Самостоятельная работа с учебным материалм</t>
  </si>
  <si>
    <r>
      <rPr>
        <b/>
        <sz val="10"/>
        <rFont val="Arial"/>
      </rPr>
      <t xml:space="preserve">Физика     </t>
    </r>
    <r>
      <rPr>
        <sz val="10"/>
        <color rgb="FF000000"/>
        <rFont val="Arial"/>
      </rPr>
      <t xml:space="preserve">                                                   </t>
    </r>
    <r>
      <rPr>
        <i/>
        <sz val="10"/>
        <rFont val="Arial"/>
      </rPr>
      <t>Мастерова М.В.</t>
    </r>
  </si>
  <si>
    <t xml:space="preserve">Закономерности протекания тока в проводящих жидкостях. </t>
  </si>
  <si>
    <t>п. 113 прочитать и ответить на вопросы после параграфа</t>
  </si>
  <si>
    <r>
      <t xml:space="preserve">ЭК"Актуальные вопросы обществознания" 
</t>
    </r>
    <r>
      <rPr>
        <i/>
        <sz val="10"/>
        <color rgb="FF000000"/>
        <rFont val="Arial"/>
      </rPr>
      <t>Павлов А.А.</t>
    </r>
  </si>
  <si>
    <t>Политические партии и движения. Становление многопартийности в России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</si>
  <si>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</si>
  <si>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t>Самостоятельная работа "Язык Python"</t>
  </si>
  <si>
    <r>
      <t xml:space="preserve">ВД "Мир профессии"
</t>
    </r>
    <r>
      <rPr>
        <i/>
        <sz val="10"/>
        <color rgb="FF000000"/>
        <rFont val="Arial"/>
      </rPr>
      <t>Фомина Л.О.</t>
    </r>
  </si>
  <si>
    <t>Выявление склонности к различным видам деятельности путем тестирования.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</si>
  <si>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</si>
  <si>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Исследование функции и построение графиков</t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</si>
  <si>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  
</t>
    </r>
    <r>
      <rPr>
        <i/>
        <sz val="10"/>
        <rFont val="Arial"/>
      </rPr>
      <t>Кузьмина Т.В.</t>
    </r>
  </si>
  <si>
    <t>Мнения немецкой молодежи о музыкальных направлениях.</t>
  </si>
  <si>
    <t>Учебник стр.163 упр.3</t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</si>
  <si>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</si>
  <si>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</si>
  <si>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</si>
  <si>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t xml:space="preserve">ЧЕТВЕРГ. 30апреля </t>
  </si>
  <si>
    <r>
      <t xml:space="preserve">Русский язык
</t>
    </r>
    <r>
      <rPr>
        <i/>
        <sz val="10"/>
        <rFont val="Arial"/>
      </rPr>
      <t>Нечаева В.А.</t>
    </r>
  </si>
  <si>
    <t>Самостоятельная работа по теме "Языковые нормы. Синтаксис и пунктуация"</t>
  </si>
  <si>
    <r>
      <rPr>
        <sz val="10"/>
        <color rgb="FF9900FF"/>
        <rFont val="Arial"/>
      </rPr>
      <t xml:space="preserve">ЭК "Фундаментальные  эксперименты"        </t>
    </r>
    <r>
      <rPr>
        <sz val="10"/>
        <color rgb="FF000000"/>
        <rFont val="Arial"/>
      </rPr>
      <t xml:space="preserve">                             </t>
    </r>
    <r>
      <rPr>
        <i/>
        <sz val="10"/>
        <rFont val="Arial"/>
      </rPr>
      <t xml:space="preserve"> Мастерова М.В.</t>
    </r>
  </si>
  <si>
    <t>Зарождение квантовой теории. Экспериментальное изучение теплового излучения.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</si>
  <si>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</si>
  <si>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Применение производной для исследования функций</t>
  </si>
  <si>
    <r>
      <t xml:space="preserve">Русский язык
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</si>
  <si>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Право
</t>
    </r>
    <r>
      <rPr>
        <i/>
        <sz val="10"/>
        <rFont val="Arial"/>
      </rPr>
      <t>Павлов А.А.</t>
    </r>
  </si>
  <si>
    <t>https://www.saharina.ru/tests/test.php?name=test494.xml</t>
  </si>
  <si>
    <t>Конституционное право РФ.</t>
  </si>
  <si>
    <t>Работая с материалом п. 31 составьте сложный план по теме "Конституционное право РФ".
Задание выполнять в тетради. Фото прислать в ВК.</t>
  </si>
  <si>
    <t>п. 31 читать на перес.</t>
  </si>
  <si>
    <r>
      <t xml:space="preserve">Русский язык
</t>
    </r>
    <r>
      <rPr>
        <i/>
        <sz val="10"/>
        <rFont val="Arial"/>
      </rPr>
      <t>Нечаева В.А.</t>
    </r>
  </si>
  <si>
    <t>Анализ самостоятельной работы по теме "Языковые нормы. Синтаксис и пунктуация"</t>
  </si>
  <si>
    <t>Беседа в ВК по вопросам, возникшим при выполнении теста</t>
  </si>
  <si>
    <t>Доделать тест, начатый на уроке. Результат прислать в ВК</t>
  </si>
  <si>
    <r>
      <rPr>
        <b/>
        <sz val="10"/>
        <rFont val="Arial"/>
      </rPr>
      <t xml:space="preserve">Немецкий язык  
</t>
    </r>
    <r>
      <rPr>
        <i/>
        <sz val="10"/>
        <rFont val="Arial"/>
      </rPr>
      <t>Кузьмина Т.В.</t>
    </r>
    <r>
      <rPr>
        <sz val="10"/>
        <color rgb="FF000000"/>
        <rFont val="Arial"/>
      </rPr>
      <t xml:space="preserve">
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</si>
  <si>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</si>
  <si>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t>Информационная безопасность</t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</si>
  <si>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</si>
  <si>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t>Составить интелект-карты попараграфам 75 и 76 (отчитаться)</t>
  </si>
  <si>
    <t>С помощью ЭОР / Самостоятельная работа с учебным материалом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</si>
  <si>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</si>
  <si>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t>Защита от вредоносных программ</t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</si>
  <si>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</si>
  <si>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t>Основы конституционного строя РФ.</t>
  </si>
  <si>
    <r>
      <rPr>
        <b/>
        <sz val="10"/>
        <rFont val="Arial"/>
      </rPr>
      <t xml:space="preserve">Математика (Геометрия)
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Александров А.В.</t>
    </r>
  </si>
  <si>
    <r>
      <t xml:space="preserve">Математика (Геометрия)
 </t>
    </r>
    <r>
      <rPr>
        <i/>
        <sz val="10"/>
        <rFont val="Arial"/>
      </rPr>
      <t>Александров А.В.</t>
    </r>
  </si>
  <si>
    <r>
      <t xml:space="preserve">История 
</t>
    </r>
    <r>
      <rPr>
        <i/>
        <sz val="10"/>
        <rFont val="Arial"/>
      </rPr>
      <t>Ефремова М.Н.</t>
    </r>
  </si>
  <si>
    <t>Межнациональные отношения и национальная политика в 1990 г.</t>
  </si>
  <si>
    <t>изучить стр55-59, на стр59 №3,4 ответить письменно</t>
  </si>
  <si>
    <t>Самостоятельная работа с учебным материалом./ЭОР</t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</si>
  <si>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</si>
  <si>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</si>
  <si>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Применение производной для отыскания наибольшего и наименьшего значения функции</t>
  </si>
  <si>
    <t>Торговля и услуги. Герундий.</t>
  </si>
  <si>
    <t xml:space="preserve">Рабочая тетрадь - с 58, конспект правила; упр 1 (пис) </t>
  </si>
  <si>
    <t xml:space="preserve">Выполнить задание 2 С на сайте edu.skyeng.ru. При отсутствии технической возможности - рабочая тетрадь - с 59, упр 2 (фото в ВК/АСУ) </t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</si>
  <si>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</si>
  <si>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</si>
  <si>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t>Военные действия на основных фронтах Первой мировой войны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</si>
  <si>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</si>
  <si>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t>Война и общество</t>
  </si>
  <si>
    <r>
      <rPr>
        <b/>
        <sz val="10"/>
        <rFont val="Arial"/>
      </rPr>
      <t xml:space="preserve">Право
</t>
    </r>
    <r>
      <rPr>
        <i/>
        <sz val="10"/>
        <rFont val="Arial"/>
      </rPr>
      <t>Павлов А.А.</t>
    </r>
  </si>
  <si>
    <t>Прочитать п. 16. Устно ответить на вопросы № 2, 5,7</t>
  </si>
  <si>
    <t>п. 32 читать</t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</si>
  <si>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</si>
  <si>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</si>
  <si>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t>Основные требования к языку деловых бумаг и документов</t>
  </si>
  <si>
    <t>Расписание занятий 10А класса (естественно-научный профиль)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</si>
  <si>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</si>
  <si>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</si>
  <si>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</si>
  <si>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Химия
</t>
    </r>
    <r>
      <rPr>
        <i/>
        <sz val="10"/>
        <rFont val="Arial"/>
      </rPr>
      <t>Гилязова Г.Х.</t>
    </r>
  </si>
  <si>
    <t xml:space="preserve"> Общая характеристика полисахаридов. Крахмал. Целлюлоза </t>
  </si>
  <si>
    <t>пар.23.3-23.4-изучить параграф</t>
  </si>
  <si>
    <t>пар.23.3-23.4</t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</si>
  <si>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</si>
  <si>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Немецкий язык 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Кузьмина Т.В.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</si>
  <si>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</si>
  <si>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t>14.00-14.40</t>
  </si>
  <si>
    <r>
      <t xml:space="preserve">ЭК "Решение  задач по химии" 
</t>
    </r>
    <r>
      <rPr>
        <i/>
        <sz val="10"/>
        <color rgb="FF000000"/>
        <rFont val="Arial"/>
      </rPr>
      <t>Гилязова Г.Х.</t>
    </r>
  </si>
  <si>
    <t xml:space="preserve"> Предельные углеводороды </t>
  </si>
  <si>
    <t>Работа на сайте "Решу ЕГЭ"</t>
  </si>
  <si>
    <r>
      <t xml:space="preserve">ВД"Штаб старшеклассников"/"РДШ"
</t>
    </r>
    <r>
      <rPr>
        <i/>
        <sz val="10"/>
        <color rgb="FF000000"/>
        <rFont val="Arial"/>
      </rPr>
      <t xml:space="preserve">Фомина Л.О. </t>
    </r>
  </si>
  <si>
    <t xml:space="preserve">ВТОРНИК. 28 апреля </t>
  </si>
  <si>
    <r>
      <rPr>
        <b/>
        <sz val="10"/>
        <rFont val="Arial"/>
      </rPr>
      <t>Биология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Фомина Л.О.</t>
    </r>
  </si>
  <si>
    <t>Повторение темы "Организм". на сайте РешуЕГЭ темы 12,13,14</t>
  </si>
  <si>
    <t>https://bio-ege.sdamgia.ru/</t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</si>
  <si>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</si>
  <si>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Индивидуальный проект    </t>
    </r>
    <r>
      <rPr>
        <sz val="10"/>
        <color rgb="FF000000"/>
        <rFont val="Arial"/>
      </rPr>
      <t xml:space="preserve">                                            </t>
    </r>
    <r>
      <rPr>
        <i/>
        <sz val="10"/>
        <rFont val="Arial"/>
      </rPr>
      <t>Мастерова М.В.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</si>
  <si>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</t>
    </r>
    <r>
      <rPr>
        <sz val="10"/>
        <color rgb="FF000000"/>
        <rFont val="Arial"/>
      </rPr>
      <t>.</t>
    </r>
  </si>
  <si>
    <t>Самостоятельная работа с учебным материалом,</t>
  </si>
  <si>
    <r>
      <t xml:space="preserve">Химия
</t>
    </r>
    <r>
      <rPr>
        <i/>
        <sz val="10"/>
        <rFont val="Arial"/>
      </rPr>
      <t>Гилязова Г.Х.</t>
    </r>
  </si>
  <si>
    <t xml:space="preserve"> Решение задач по теме «углеводы» </t>
  </si>
  <si>
    <t>стр.240 , задачу решить. РЭШ,уроки №10-11. Скрин оценок отправить в ВК</t>
  </si>
  <si>
    <r>
      <t xml:space="preserve">История
</t>
    </r>
    <r>
      <rPr>
        <i/>
        <sz val="10"/>
        <rFont val="Arial"/>
      </rPr>
      <t>Ефремова М.Н.</t>
    </r>
  </si>
  <si>
    <t>Политическое развитие Российской Федерации в 1990 г.</t>
  </si>
  <si>
    <t>Изучить п46, стр54 №4,5 ответить письменно, тес, во вложенном файле</t>
  </si>
  <si>
    <t>прислатьв АСГ РСО или efremovamari2015@yandex.ru</t>
  </si>
  <si>
    <r>
      <rPr>
        <b/>
        <sz val="10"/>
        <rFont val="Arial"/>
      </rPr>
      <t xml:space="preserve">Английский язык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Софина А. В. </t>
    </r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</si>
  <si>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</si>
  <si>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t xml:space="preserve">Практическая работа «Углеводы» </t>
  </si>
  <si>
    <t>в учебнике на стр.300-303 разобрать опыты и дать ответы (письменно) на воросы в опытах.</t>
  </si>
  <si>
    <t>Фото ответов отправить в ВК.</t>
  </si>
  <si>
    <r>
      <t xml:space="preserve">ВД "Мир профессии"
</t>
    </r>
    <r>
      <rPr>
        <i/>
        <sz val="10"/>
        <color rgb="FF000000"/>
        <rFont val="Arial"/>
      </rPr>
      <t>Фомина Л.О.</t>
    </r>
  </si>
  <si>
    <t>Выявление склонности к различным видам деятельности путем тестирования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</si>
  <si>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</si>
  <si>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</si>
  <si>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</si>
  <si>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t xml:space="preserve">Химия
</t>
    </r>
    <r>
      <rPr>
        <i/>
        <sz val="10"/>
        <rFont val="Arial"/>
      </rPr>
      <t xml:space="preserve">Гилязова Г.Х. </t>
    </r>
  </si>
  <si>
    <t xml:space="preserve"> Химические свойства аминокислот </t>
  </si>
  <si>
    <t xml:space="preserve">изучить пар. 24.2. Краткий конспект в тетради </t>
  </si>
  <si>
    <t>Самостоятельная работа, ЭОР</t>
  </si>
  <si>
    <r>
      <t xml:space="preserve">Химия
</t>
    </r>
    <r>
      <rPr>
        <i/>
        <sz val="10"/>
        <rFont val="Arial"/>
      </rPr>
      <t xml:space="preserve">Гилязова Г.Х. </t>
    </r>
  </si>
  <si>
    <t xml:space="preserve"> Общая характеристика аминокислот </t>
  </si>
  <si>
    <t>прочитать пар.24.1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</si>
  <si>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</si>
  <si>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Немецкий язык  
</t>
    </r>
    <r>
      <rPr>
        <i/>
        <sz val="10"/>
        <rFont val="Arial"/>
      </rPr>
      <t>Кузьмина Т.В.</t>
    </r>
    <r>
      <rPr>
        <sz val="10"/>
        <color rgb="FF000000"/>
        <rFont val="Arial"/>
      </rPr>
      <t xml:space="preserve">
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</si>
  <si>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</si>
  <si>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Химия
</t>
    </r>
    <r>
      <rPr>
        <i/>
        <sz val="10"/>
        <rFont val="Arial"/>
      </rPr>
      <t xml:space="preserve">Гилязова Г.Х. </t>
    </r>
  </si>
  <si>
    <r>
      <t xml:space="preserve">Русский язык
</t>
    </r>
    <r>
      <rPr>
        <i/>
        <sz val="10"/>
        <rFont val="Arial"/>
      </rPr>
      <t>Нечаева В.А.</t>
    </r>
  </si>
  <si>
    <r>
      <t xml:space="preserve">Биология
</t>
    </r>
    <r>
      <rPr>
        <i/>
        <sz val="10"/>
        <rFont val="Arial"/>
      </rPr>
      <t>Фомина Л.О.</t>
    </r>
  </si>
  <si>
    <t>Повторение темы "Цитология"</t>
  </si>
  <si>
    <r>
      <t xml:space="preserve">Биология
</t>
    </r>
    <r>
      <rPr>
        <i/>
        <sz val="10"/>
        <rFont val="Arial"/>
      </rPr>
      <t>Фомина Л.О.</t>
    </r>
  </si>
  <si>
    <r>
      <rPr>
        <b/>
        <sz val="10"/>
        <rFont val="Arial"/>
      </rPr>
      <t xml:space="preserve">Математика (Геометрия)
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Александров А.В.</t>
    </r>
  </si>
  <si>
    <r>
      <t xml:space="preserve">История
</t>
    </r>
    <r>
      <rPr>
        <i/>
        <sz val="10"/>
        <rFont val="Arial"/>
      </rPr>
      <t>Ефремова М.Н.</t>
    </r>
  </si>
  <si>
    <t>Межнациональные отношения и национальная политика в 1990г</t>
  </si>
  <si>
    <t>Изучить стр55-59, на стр59 №3,4 ответить письменно</t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</si>
  <si>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</si>
  <si>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</si>
  <si>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Расписание занятий 10Б  класса (технологический профиль)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</si>
  <si>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</si>
  <si>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«Ум сердца» и «ум ума» у любимых героев</t>
  </si>
  <si>
    <t>Ответить письменно на вопрос «Какое воспитание вам ближе: воспитание в семье Ростовых или воспитание в семье Болконских? Почему?» Прислать в ВК. Читать роман "Война и мир" (том 2, ч.3-5)</t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</si>
  <si>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</si>
  <si>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</si>
  <si>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Физика   </t>
    </r>
    <r>
      <rPr>
        <sz val="10"/>
        <color rgb="FF000000"/>
        <rFont val="Arial"/>
      </rPr>
      <t xml:space="preserve">                                                                      </t>
    </r>
    <r>
      <rPr>
        <i/>
        <sz val="10"/>
        <rFont val="Arial"/>
      </rPr>
      <t xml:space="preserve">  Мастерова М.В.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</si>
  <si>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</si>
  <si>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Английский язык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Софина А. В. </t>
    </r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</si>
  <si>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Т.В.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</si>
  <si>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</si>
  <si>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t xml:space="preserve">ЭК "Физика в биологии" - 10 тех                   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</si>
  <si>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r>
      <t xml:space="preserve">ИГК "Информатизация современного мира" 
</t>
    </r>
    <r>
      <rPr>
        <i/>
        <sz val="10"/>
        <color rgb="FF000000"/>
        <rFont val="Arial"/>
      </rPr>
      <t>Решетникова Ю.С.</t>
    </r>
  </si>
  <si>
    <r>
      <rPr>
        <b/>
        <sz val="10"/>
        <color rgb="FF9900FF"/>
        <rFont val="Arial"/>
      </rPr>
      <t xml:space="preserve">ЭК "Физика в биологии" - 10 тех    </t>
    </r>
    <r>
      <rPr>
        <sz val="10"/>
        <color rgb="FF000000"/>
        <rFont val="Arial"/>
      </rPr>
      <t xml:space="preserve">                    </t>
    </r>
    <r>
      <rPr>
        <i/>
        <sz val="10"/>
        <rFont val="Arial"/>
      </rPr>
      <t xml:space="preserve">      Мастерова М.В.</t>
    </r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</si>
  <si>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</si>
  <si>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</si>
  <si>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Индивидуальный проект          </t>
    </r>
    <r>
      <rPr>
        <sz val="10"/>
        <color rgb="FF000000"/>
        <rFont val="Arial"/>
      </rPr>
      <t xml:space="preserve">                                    </t>
    </r>
    <r>
      <rPr>
        <i/>
        <sz val="10"/>
        <rFont val="Arial"/>
      </rPr>
      <t>Мастерова М.В.</t>
    </r>
    <r>
      <rPr>
        <sz val="10"/>
        <color rgb="FF000000"/>
        <rFont val="Arial"/>
      </rPr>
      <t xml:space="preserve"> </t>
    </r>
  </si>
  <si>
    <r>
      <rPr>
        <b/>
        <sz val="10"/>
        <rFont val="Arial"/>
      </rPr>
      <t xml:space="preserve">Физика      </t>
    </r>
    <r>
      <rPr>
        <sz val="10"/>
        <color rgb="FF000000"/>
        <rFont val="Arial"/>
      </rPr>
      <t xml:space="preserve">                                                                     </t>
    </r>
    <r>
      <rPr>
        <i/>
        <sz val="10"/>
        <rFont val="Arial"/>
      </rPr>
      <t>Мастерова М.В.</t>
    </r>
  </si>
  <si>
    <r>
      <t xml:space="preserve">История
</t>
    </r>
    <r>
      <rPr>
        <i/>
        <sz val="10"/>
        <rFont val="Arial"/>
      </rPr>
      <t>Ефремова М.Н.</t>
    </r>
  </si>
  <si>
    <t>Политическое развитие Российской Федерации в 1990 гг.</t>
  </si>
  <si>
    <t>Изучить п 46, стр54 №4,5, тест во вложенном файле</t>
  </si>
  <si>
    <r>
      <t xml:space="preserve">ВД "ОГНЕВАЯ/СТРОЕВАЯ подготовка"
</t>
    </r>
    <r>
      <rPr>
        <i/>
        <sz val="10"/>
        <color rgb="FF000000"/>
        <rFont val="Arial"/>
      </rPr>
      <t>Павлов А.А.</t>
    </r>
  </si>
  <si>
    <t>Государственная граница.</t>
  </si>
  <si>
    <r>
      <t xml:space="preserve">ЭК "Фундаментальные  эксперименты"                         </t>
    </r>
    <r>
      <rPr>
        <i/>
        <sz val="10"/>
        <color rgb="FF000000"/>
        <rFont val="Arial"/>
      </rPr>
      <t xml:space="preserve">  Мастерова М.В.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</si>
  <si>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</si>
  <si>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Путь исканий князя Андрея Болконского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</si>
  <si>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</si>
  <si>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</si>
  <si>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Физика </t>
    </r>
    <r>
      <rPr>
        <sz val="10"/>
        <color rgb="FF000000"/>
        <rFont val="Arial"/>
      </rPr>
      <t xml:space="preserve">                                                                        </t>
    </r>
    <r>
      <rPr>
        <i/>
        <sz val="10"/>
        <rFont val="Arial"/>
      </rPr>
      <t xml:space="preserve"> Мастерова М.В. 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</si>
  <si>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</si>
  <si>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Математика (алгебра и начала математического  анализа)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</si>
  <si>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Немецкий язык 
</t>
    </r>
    <r>
      <rPr>
        <i/>
        <sz val="10"/>
        <rFont val="Arial"/>
      </rPr>
      <t>Кузьмина Т.В.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</si>
  <si>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</si>
  <si>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sz val="10"/>
        <color rgb="FF9900FF"/>
        <rFont val="Arial"/>
      </rPr>
      <t xml:space="preserve">ЭК "Фундаментальные  эксперименты"      </t>
    </r>
    <r>
      <rPr>
        <sz val="10"/>
        <color rgb="FF000000"/>
        <rFont val="Arial"/>
      </rPr>
      <t xml:space="preserve">                               </t>
    </r>
    <r>
      <rPr>
        <i/>
        <sz val="10"/>
        <rFont val="Arial"/>
      </rPr>
      <t xml:space="preserve"> Мастерова М.В.</t>
    </r>
  </si>
  <si>
    <r>
      <t xml:space="preserve">Русский язык
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</si>
  <si>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</si>
  <si>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</si>
  <si>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</si>
  <si>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t xml:space="preserve">История
</t>
    </r>
    <r>
      <rPr>
        <i/>
        <sz val="10"/>
        <rFont val="Arial"/>
      </rPr>
      <t>Ефремова М.Н.</t>
    </r>
  </si>
  <si>
    <t>Межнациональные отношения и национальная политика в 1990 гг.</t>
  </si>
  <si>
    <t>читать стр 55-59, стр 59 №3,4 письменно</t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</si>
  <si>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</si>
  <si>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Расписание занятий 10Б  класса (гуманитарный профиль)</t>
  </si>
  <si>
    <r>
      <t xml:space="preserve">ВД "Мир профессий"/ "Гитара"
</t>
    </r>
    <r>
      <rPr>
        <i/>
        <sz val="10"/>
        <color rgb="FF000000"/>
        <rFont val="Arial"/>
      </rPr>
      <t>Сидорова С.В.</t>
    </r>
  </si>
  <si>
    <t>1. Темперамент и профессия.
2. Разучивание переборов.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</si>
  <si>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</si>
  <si>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</si>
  <si>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</si>
  <si>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</si>
  <si>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</si>
  <si>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Английский язык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Софина А. В. </t>
    </r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</si>
  <si>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</si>
  <si>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</si>
  <si>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</si>
  <si>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</si>
  <si>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</si>
  <si>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Индивидуальный проект   </t>
    </r>
    <r>
      <rPr>
        <sz val="10"/>
        <color rgb="FF000000"/>
        <rFont val="Arial"/>
      </rPr>
      <t xml:space="preserve">                                   
</t>
    </r>
    <r>
      <rPr>
        <i/>
        <sz val="10"/>
        <rFont val="Arial"/>
      </rPr>
      <t>Мастерова М.В.</t>
    </r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</si>
  <si>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</si>
  <si>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</si>
  <si>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r>
      <t xml:space="preserve">ВД  "ОГНЕВАЯ / СТРОЕВАЯ подготовка", 
</t>
    </r>
    <r>
      <rPr>
        <i/>
        <sz val="10"/>
        <color rgb="FF000000"/>
        <rFont val="Arial"/>
      </rPr>
      <t>Павлов А.А</t>
    </r>
    <r>
      <rPr>
        <i/>
        <sz val="10"/>
        <color rgb="FF000000"/>
        <rFont val="Arial"/>
      </rPr>
      <t>.</t>
    </r>
  </si>
  <si>
    <r>
      <t>ЭК "Практическая экономика",</t>
    </r>
    <r>
      <rPr>
        <i/>
        <sz val="10"/>
        <color rgb="FF000000"/>
        <rFont val="Arial"/>
      </rPr>
      <t xml:space="preserve"> 
</t>
    </r>
    <r>
      <rPr>
        <i/>
        <sz val="10"/>
        <color rgb="FF000000"/>
        <rFont val="Arial"/>
      </rPr>
      <t>Павлов А.А.</t>
    </r>
  </si>
  <si>
    <r>
      <t xml:space="preserve">ЭК"Актуальные вопросы обществознания", 
</t>
    </r>
    <r>
      <rPr>
        <i/>
        <sz val="10"/>
        <color rgb="FF000000"/>
        <rFont val="Arial"/>
      </rPr>
      <t>Павлов А.А.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</si>
  <si>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</si>
  <si>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</si>
  <si>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Русский язык
</t>
    </r>
    <r>
      <rPr>
        <i/>
        <sz val="10"/>
        <rFont val="Arial"/>
      </rPr>
      <t>Нечаева В.А.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</si>
  <si>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</si>
  <si>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</si>
  <si>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r>
      <t xml:space="preserve">Русский язык
</t>
    </r>
    <r>
      <rPr>
        <i/>
        <sz val="10"/>
        <rFont val="Arial"/>
      </rPr>
      <t>Нечаева В.А.</t>
    </r>
  </si>
  <si>
    <r>
      <t xml:space="preserve">Немецкий язык
</t>
    </r>
    <r>
      <rPr>
        <i/>
        <sz val="10"/>
        <rFont val="Arial"/>
      </rPr>
      <t>Кузьмина Т.В.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</si>
  <si>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</si>
  <si>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</si>
  <si>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t>п. 32 повторять</t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</si>
  <si>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</si>
  <si>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</si>
  <si>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</si>
  <si>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</si>
  <si>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Право
</t>
    </r>
    <r>
      <rPr>
        <i/>
        <sz val="10"/>
        <rFont val="Arial"/>
      </rPr>
      <t>Павлов А.А.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</si>
  <si>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</si>
  <si>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t xml:space="preserve">ВД "Мир профессий" / "Гитара"
</t>
    </r>
    <r>
      <rPr>
        <i/>
        <sz val="10"/>
        <color rgb="FF000000"/>
        <rFont val="Arial"/>
      </rPr>
      <t>Сидорова С.В.</t>
    </r>
  </si>
  <si>
    <t>1. Темперамент и профессия.
2. Разучивание переборов.</t>
  </si>
  <si>
    <t>Расписание занятий 10Б класса (естественно-научный профиль)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</si>
  <si>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</si>
  <si>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</si>
  <si>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</si>
  <si>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t xml:space="preserve">Химия
</t>
    </r>
    <r>
      <rPr>
        <i/>
        <sz val="10"/>
        <rFont val="Arial"/>
      </rPr>
      <t>Гилязова Г.Х.</t>
    </r>
  </si>
  <si>
    <r>
      <rPr>
        <b/>
        <sz val="10"/>
        <rFont val="Arial"/>
      </rPr>
      <t xml:space="preserve">Физкультура 
</t>
    </r>
    <r>
      <rPr>
        <sz val="10"/>
        <color rgb="FF000000"/>
        <rFont val="Arial"/>
      </rPr>
      <t>Михайлов С.Э.</t>
    </r>
  </si>
  <si>
    <r>
      <rPr>
        <b/>
        <sz val="10"/>
        <rFont val="Arial"/>
      </rPr>
      <t xml:space="preserve">Английский язык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Софина А. В. </t>
    </r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</si>
  <si>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      Кузьмина Т.В.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</si>
  <si>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</si>
  <si>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t xml:space="preserve">ЭК "Решение  задач по химии"
</t>
    </r>
    <r>
      <rPr>
        <i/>
        <sz val="10"/>
        <color rgb="FF000000"/>
        <rFont val="Arial"/>
      </rPr>
      <t xml:space="preserve">Гилязова Г.Х. </t>
    </r>
    <r>
      <rPr>
        <sz val="10"/>
        <color rgb="FF000000"/>
        <rFont val="Arial"/>
      </rPr>
      <t xml:space="preserve">
</t>
    </r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</si>
  <si>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</si>
  <si>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t>Повторение темы "Организм", темы 12,13,14 на Решу ЕГЭ</t>
  </si>
  <si>
    <r>
      <rPr>
        <b/>
        <sz val="10"/>
        <rFont val="Arial"/>
      </rPr>
      <t xml:space="preserve">Математика (Геометрия)
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</si>
  <si>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</si>
  <si>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Индивидуальный проект      </t>
    </r>
    <r>
      <rPr>
        <sz val="10"/>
        <color rgb="FF000000"/>
        <rFont val="Arial"/>
      </rPr>
      <t xml:space="preserve">                                  </t>
    </r>
    <r>
      <rPr>
        <i/>
        <sz val="10"/>
        <rFont val="Arial"/>
      </rPr>
      <t xml:space="preserve">   Мастерова М.В.</t>
    </r>
    <r>
      <rPr>
        <sz val="10"/>
        <color rgb="FF000000"/>
        <rFont val="Arial"/>
      </rPr>
      <t xml:space="preserve"> </t>
    </r>
  </si>
  <si>
    <t>Самостоятельная работа с учебным материалом,ЭОР</t>
  </si>
  <si>
    <r>
      <t xml:space="preserve">Химия
</t>
    </r>
    <r>
      <rPr>
        <i/>
        <sz val="10"/>
        <rFont val="Arial"/>
      </rPr>
      <t>Гилязова Г.Х.</t>
    </r>
  </si>
  <si>
    <r>
      <t xml:space="preserve">История
</t>
    </r>
    <r>
      <rPr>
        <i/>
        <sz val="10"/>
        <rFont val="Arial"/>
      </rPr>
      <t>Ефремова М.Н.</t>
    </r>
  </si>
  <si>
    <t>изучить п 46, стр54 №4,5 ответить письменно, тест во вложенном файле</t>
  </si>
  <si>
    <t>Самостоятельная работа,ЭОР</t>
  </si>
  <si>
    <r>
      <rPr>
        <sz val="10"/>
        <color rgb="FF00000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Гилязова Г.Х.</t>
    </r>
  </si>
  <si>
    <t>в учебнике на стр.300-303 разобрать опыты и дать ответы (письменно) на вопросы в опытах.</t>
  </si>
  <si>
    <r>
      <t xml:space="preserve">ВД  "ОГНЕВАЯ/СТРОЕВАЯ подготовка"
</t>
    </r>
    <r>
      <rPr>
        <i/>
        <sz val="10"/>
        <color rgb="FF000000"/>
        <rFont val="Arial"/>
      </rPr>
      <t>Павлов А.А.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</si>
  <si>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</si>
  <si>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</si>
  <si>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</si>
  <si>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</si>
  <si>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t>Химические свойства аминокислот</t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</si>
  <si>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</si>
  <si>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</si>
  <si>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t xml:space="preserve">Немецкий язык  
</t>
    </r>
    <r>
      <rPr>
        <i/>
        <sz val="10"/>
        <rFont val="Arial"/>
      </rPr>
      <t>Кузьмина Т.В.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</si>
  <si>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</si>
  <si>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ЭК "Решение задач по генетике и молекулярной биологии"
</t>
    </r>
    <r>
      <rPr>
        <i/>
        <sz val="10"/>
        <color rgb="FF000000"/>
        <rFont val="Arial"/>
      </rPr>
      <t>Фомина Л.О.</t>
    </r>
  </si>
  <si>
    <t>Решаем тесты на сайте Решу ЕГЭ</t>
  </si>
  <si>
    <r>
      <t xml:space="preserve">Химия 
</t>
    </r>
    <r>
      <rPr>
        <i/>
        <sz val="10"/>
        <rFont val="Arial"/>
      </rPr>
      <t>Гилязова Г.Х.</t>
    </r>
  </si>
  <si>
    <t>изучить пар. 24.3-24.4</t>
  </si>
  <si>
    <r>
      <t xml:space="preserve">Русский язык
</t>
    </r>
    <r>
      <rPr>
        <i/>
        <sz val="10"/>
        <rFont val="Arial"/>
      </rPr>
      <t>Нечаева В.А.</t>
    </r>
  </si>
  <si>
    <r>
      <t xml:space="preserve">Биология
</t>
    </r>
    <r>
      <rPr>
        <i/>
        <sz val="10"/>
        <rFont val="Arial"/>
      </rPr>
      <t>Фомина Л.О.</t>
    </r>
  </si>
  <si>
    <r>
      <t xml:space="preserve">Биология
</t>
    </r>
    <r>
      <rPr>
        <i/>
        <sz val="10"/>
        <rFont val="Arial"/>
      </rPr>
      <t>Фомина Л.О.</t>
    </r>
  </si>
  <si>
    <r>
      <t xml:space="preserve">Математика (Геометрия)
</t>
    </r>
    <r>
      <rPr>
        <i/>
        <sz val="10"/>
        <rFont val="Arial"/>
      </rPr>
      <t xml:space="preserve"> Александров А.В.</t>
    </r>
  </si>
  <si>
    <r>
      <t xml:space="preserve">История
</t>
    </r>
    <r>
      <rPr>
        <i/>
        <sz val="10"/>
        <rFont val="Arial"/>
      </rPr>
      <t>Ефремова М.Н.</t>
    </r>
  </si>
  <si>
    <t xml:space="preserve">Межнациональные отношения и национальная политика в 1990г </t>
  </si>
  <si>
    <t>изучить стр55-59, на стр 59 №3,4 письменно</t>
  </si>
  <si>
    <t>выполненное задание прислать в АСУ РСО или efremovamari2015@yandex,ru</t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</si>
  <si>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</si>
  <si>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ВД "Мир профессий" / "Гитара"
</t>
    </r>
    <r>
      <rPr>
        <i/>
        <sz val="10"/>
        <color rgb="FF000000"/>
        <rFont val="Arial"/>
      </rPr>
      <t>Сидорова С.В.</t>
    </r>
  </si>
  <si>
    <t>Темперамент и профессия</t>
  </si>
  <si>
    <t>Расписание занятий 11 класса (физико-математический профиль)</t>
  </si>
  <si>
    <r>
      <t xml:space="preserve">ОБЖ
</t>
    </r>
    <r>
      <rPr>
        <i/>
        <sz val="10"/>
        <rFont val="Arial"/>
      </rPr>
      <t>Павлов А.А.</t>
    </r>
  </si>
  <si>
    <t>Альтернативная гражданская служба</t>
  </si>
  <si>
    <t>9:20 - 9:50</t>
  </si>
  <si>
    <r>
      <t xml:space="preserve">Английский язык
</t>
    </r>
    <r>
      <rPr>
        <i/>
        <sz val="10"/>
        <rFont val="Arial"/>
      </rPr>
      <t>Атанова И.И.</t>
    </r>
  </si>
  <si>
    <t xml:space="preserve">Характеристика количества </t>
  </si>
  <si>
    <t xml:space="preserve">Рабочая тетрадь, стр.108 повторить грамматику ( квантификаторы) </t>
  </si>
  <si>
    <t xml:space="preserve">Рабочая тетрадь, стр. 77 упр. 6 </t>
  </si>
  <si>
    <r>
      <t xml:space="preserve">Английский язык 
</t>
    </r>
    <r>
      <rPr>
        <i/>
        <sz val="10"/>
        <rFont val="Arial"/>
      </rPr>
      <t>Кузьмина Т.В.</t>
    </r>
  </si>
  <si>
    <t>Единственное и множественное число существительных</t>
  </si>
  <si>
    <t>Учебнник стр.107 упр.2</t>
  </si>
  <si>
    <t>стр.107 упр.3</t>
  </si>
  <si>
    <r>
      <t xml:space="preserve">Немецкий язык
</t>
    </r>
    <r>
      <rPr>
        <i/>
        <sz val="10"/>
        <rFont val="Arial"/>
      </rPr>
      <t>Кузьмина Т.В.</t>
    </r>
  </si>
  <si>
    <t xml:space="preserve">Индустриализация Германии </t>
  </si>
  <si>
    <t>Учебник стр.148 упр.1</t>
  </si>
  <si>
    <t xml:space="preserve">С помощью ЭОР/
</t>
  </si>
  <si>
    <r>
      <t xml:space="preserve">Биология
</t>
    </r>
    <r>
      <rPr>
        <i/>
        <sz val="10"/>
        <rFont val="Arial"/>
      </rPr>
      <t>Хмелева В.В.</t>
    </r>
  </si>
  <si>
    <t xml:space="preserve">Обобщение за курс общей биологии. «Эволюционное учение. Основы экологии» </t>
  </si>
  <si>
    <t>выполнить  тематический тест на сайте РЕШУ  ВПР( задано ученикам в личном кабинете на сайте)</t>
  </si>
  <si>
    <r>
      <t xml:space="preserve">Физкультура
</t>
    </r>
    <r>
      <rPr>
        <i/>
        <sz val="10"/>
        <rFont val="Arial"/>
      </rPr>
      <t>Михайлов С.Э.</t>
    </r>
  </si>
  <si>
    <t>Совершенствование перемещений и остановок игорока. Ведение мяча с сопротивлением. Передача мяча в движении различными способами со сменой места. Бросок в прыжке со средней дистанции. Быстрый прорыв. Учебная игра. Развитие скоростно-силовых качеств</t>
  </si>
  <si>
    <r>
      <t xml:space="preserve">Русский язык
</t>
    </r>
    <r>
      <rPr>
        <i/>
        <sz val="10"/>
        <rFont val="Arial"/>
      </rPr>
      <t>Иванова А.А.</t>
    </r>
  </si>
  <si>
    <t>Нормы образования и употребления форм наречий</t>
  </si>
  <si>
    <t>Прочтите стр.408-409 учебника, задайте возникающие у вас вопросы; выполните задание, размещенное в беседе ВК, фото выполненного задания пришлите в беседу</t>
  </si>
  <si>
    <t>стр.408-409, читать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</si>
  <si>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</si>
  <si>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Уравнения и неравенства с двумя переменными. Системы уравнений и неравенств.</t>
  </si>
  <si>
    <t>выполнить работу над ошибками после проверки учителем</t>
  </si>
  <si>
    <r>
      <t xml:space="preserve">Обществознание (включая экономику и право)
</t>
    </r>
    <r>
      <rPr>
        <i/>
        <sz val="10"/>
        <rFont val="Arial"/>
      </rPr>
      <t>Павлов А.А.</t>
    </r>
  </si>
  <si>
    <t>Политическое сознание</t>
  </si>
  <si>
    <t>п. 26 читать на перес.</t>
  </si>
  <si>
    <r>
      <t xml:space="preserve">ЭК"Деловое общение"
</t>
    </r>
    <r>
      <rPr>
        <i/>
        <sz val="10"/>
        <color rgb="FF000000"/>
        <rFont val="Arial"/>
      </rPr>
      <t>Иванова А.А.</t>
    </r>
  </si>
  <si>
    <t>Практическая работа "Деловая переписка"</t>
  </si>
  <si>
    <t>Выполнить задание, размещенное в беседе ВК, прослушав аудиофайл</t>
  </si>
  <si>
    <r>
      <t xml:space="preserve">ИГК "Информатизация современного мира" 
</t>
    </r>
    <r>
      <rPr>
        <i/>
        <sz val="10"/>
        <color rgb="FF000000"/>
        <rFont val="Arial"/>
      </rPr>
      <t>Решетникова Ю.С.</t>
    </r>
  </si>
  <si>
    <t>Посмотреть видеоурок по ссылке: https://www.youtube.com/watch?v=i7cEcNIuEIk</t>
  </si>
  <si>
    <r>
      <t xml:space="preserve">ИГК по математике 
</t>
    </r>
    <r>
      <rPr>
        <i/>
        <sz val="10"/>
        <color rgb="FF000000"/>
        <rFont val="Arial"/>
      </rPr>
      <t>Александров А.В.</t>
    </r>
  </si>
  <si>
    <t>Решение задач по планиметрии</t>
  </si>
  <si>
    <t>Учи.ру (Ссылка на урок будет доступна в день проведения)</t>
  </si>
  <si>
    <r>
      <t xml:space="preserve">ИГК "Физика в вопросах и ответах"
</t>
    </r>
    <r>
      <rPr>
        <i/>
        <sz val="10"/>
        <color rgb="FF000000"/>
        <rFont val="Arial"/>
      </rPr>
      <t>Морозова Т.Н.</t>
    </r>
  </si>
  <si>
    <t>Поляроиды</t>
  </si>
  <si>
    <r>
      <t xml:space="preserve">ИГК по математике 
</t>
    </r>
    <r>
      <rPr>
        <i/>
        <sz val="10"/>
        <color rgb="FF000000"/>
        <rFont val="Arial"/>
      </rPr>
      <t>Александров А.В.</t>
    </r>
  </si>
  <si>
    <t>Самрстоятельная работа</t>
  </si>
  <si>
    <r>
      <t xml:space="preserve">Физика
</t>
    </r>
    <r>
      <rPr>
        <i/>
        <sz val="10"/>
        <rFont val="Arial"/>
      </rPr>
      <t>Морозова Т.Н.</t>
    </r>
  </si>
  <si>
    <t xml:space="preserve">Повторение </t>
  </si>
  <si>
    <r>
      <t xml:space="preserve">Физика
</t>
    </r>
    <r>
      <rPr>
        <i/>
        <sz val="10"/>
        <rFont val="Arial"/>
      </rPr>
      <t>Морозова Т.Н.</t>
    </r>
  </si>
  <si>
    <t>Продолжить работу, начатую на первом уроке</t>
  </si>
  <si>
    <t>Закончить решение и результат прислать в ВК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</si>
  <si>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</si>
  <si>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Английский язык
</t>
    </r>
    <r>
      <rPr>
        <i/>
        <sz val="10"/>
        <rFont val="Arial"/>
      </rPr>
      <t>Кузьмина Т. В.</t>
    </r>
  </si>
  <si>
    <t>Работа с текстом " Как сделать окончательный монтаж?"</t>
  </si>
  <si>
    <t>Учебник стр.107 упр.4.5</t>
  </si>
  <si>
    <r>
      <t xml:space="preserve">Немецкий язык
</t>
    </r>
    <r>
      <rPr>
        <i/>
        <sz val="10"/>
        <rFont val="Arial"/>
      </rPr>
      <t>Кузьмина Т. В.</t>
    </r>
  </si>
  <si>
    <t>Потерянное поколение 30-х годов</t>
  </si>
  <si>
    <t>Учебник стр.149 упр.3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</si>
  <si>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</si>
  <si>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t xml:space="preserve">Литература 
</t>
    </r>
    <r>
      <rPr>
        <i/>
        <sz val="10"/>
        <rFont val="Arial"/>
      </rPr>
      <t>Иванова А.А.</t>
    </r>
  </si>
  <si>
    <t>Городская проза. Ю.Трифонов</t>
  </si>
  <si>
    <t>13.00-13.30</t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</si>
  <si>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</si>
  <si>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t>Параллельность прямых и плоскостей</t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</si>
  <si>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</si>
  <si>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ФК"Финансовая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</si>
  <si>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ЭК "Сочиняем. Рассуждаем. Анализируем"
</t>
    </r>
    <r>
      <rPr>
        <i/>
        <sz val="10"/>
        <color rgb="FF000000"/>
        <rFont val="Arial"/>
      </rPr>
      <t xml:space="preserve">Иванова А.А. </t>
    </r>
  </si>
  <si>
    <t>Анализируем сочинения-рассуждения</t>
  </si>
  <si>
    <t>Выполнить задание, размещенное в беседе ВК, фото выполненных работ прислать на проверку до 30.04</t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</si>
  <si>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</si>
  <si>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История
</t>
    </r>
    <r>
      <rPr>
        <i/>
        <sz val="10"/>
        <rFont val="Arial"/>
      </rPr>
      <t>Павлов А.А.</t>
    </r>
  </si>
  <si>
    <t>Советское общество на переломе."Развитой социализм":прожекты и реальность</t>
  </si>
  <si>
    <t>Прочитать п. 43. Устно ответить на вопросы №  1-2 стр. 301 учебника.</t>
  </si>
  <si>
    <t>п. 43 повторять</t>
  </si>
  <si>
    <r>
      <t xml:space="preserve">Русский язык                      </t>
    </r>
    <r>
      <rPr>
        <i/>
        <sz val="10"/>
        <rFont val="Arial"/>
      </rPr>
      <t>Иванова А.А.</t>
    </r>
  </si>
  <si>
    <t>Обучение написанию сочинения-рассуждения по предложенному тексту</t>
  </si>
  <si>
    <t xml:space="preserve">Самостоятельная работа с материалами учебника, </t>
  </si>
  <si>
    <r>
      <t xml:space="preserve">Химия
</t>
    </r>
    <r>
      <rPr>
        <i/>
        <sz val="10"/>
        <rFont val="Arial"/>
      </rPr>
      <t>Гилязова Г.Х.</t>
    </r>
  </si>
  <si>
    <t xml:space="preserve"> Систематизация знаний по теме «Неметаллы» </t>
  </si>
  <si>
    <t>На стр.183 решить письменно задания№2,3</t>
  </si>
  <si>
    <t>Фото ответов отправляют (в ВК)  только те ученики, которые отмечены в АСУ,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</si>
  <si>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 И.</t>
    </r>
  </si>
  <si>
    <t>Эмфатические предложения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</si>
  <si>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</si>
  <si>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Астрономия    </t>
    </r>
    <r>
      <rPr>
        <sz val="10"/>
        <color rgb="FF000000"/>
        <rFont val="Arial"/>
      </rPr>
      <t xml:space="preserve">                                         </t>
    </r>
    <r>
      <rPr>
        <i/>
        <sz val="10"/>
        <rFont val="Arial"/>
      </rPr>
      <t xml:space="preserve"> Мастерова М.В.</t>
    </r>
  </si>
  <si>
    <t xml:space="preserve"> Наша Галактика.</t>
  </si>
  <si>
    <t>Изучить презентацию в АСУ РСО</t>
  </si>
  <si>
    <t>прочитать п. 25.3, 28</t>
  </si>
  <si>
    <r>
      <t xml:space="preserve">ИГК "Математика-это интересно"
</t>
    </r>
    <r>
      <rPr>
        <i/>
        <sz val="10"/>
        <color rgb="FF000000"/>
        <rFont val="Arial"/>
      </rPr>
      <t>Александров А.В.</t>
    </r>
  </si>
  <si>
    <t>Тождественные преобразования тригонометрических выражений</t>
  </si>
  <si>
    <t>Решить индивидуальное задание (сайт "Решу ЕГЭ")</t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</si>
  <si>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</si>
  <si>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t>Уровни организации живой материи. Клетка - структурно-функциональная единица живого (повторение) (</t>
  </si>
  <si>
    <r>
      <t xml:space="preserve">ЭК"Прикладная физика" 
</t>
    </r>
    <r>
      <rPr>
        <i/>
        <sz val="10"/>
        <color rgb="FF000000"/>
        <rFont val="Arial"/>
      </rPr>
      <t>Морозова Т. Н.</t>
    </r>
    <r>
      <rPr>
        <sz val="10"/>
        <color rgb="FF000000"/>
        <rFont val="Arial"/>
      </rPr>
      <t xml:space="preserve">
</t>
    </r>
  </si>
  <si>
    <t>Двоичное кодирование информации</t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</si>
  <si>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</si>
  <si>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t>ОДЗ – есть решение</t>
  </si>
  <si>
    <r>
      <t xml:space="preserve">ИГК"Учимся говорить правильно"
</t>
    </r>
    <r>
      <rPr>
        <i/>
        <sz val="10"/>
        <color rgb="FF000000"/>
        <rFont val="Arial"/>
      </rPr>
      <t>Иванова А.А.</t>
    </r>
  </si>
  <si>
    <t>Правописание суффиксов различных частей речи</t>
  </si>
  <si>
    <t>Прослушать сообщение в беседе, задать вопросы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</si>
  <si>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</si>
  <si>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t>Бег (25 мин). Преодоление горизонтальных и вертикальных препятствий. ОРУ. Специальные беговые упражнения. Развитие выносливости. Правила соревнований по кроссу. Инструктаж по ТБ</t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</si>
  <si>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</si>
  <si>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t xml:space="preserve">Уровни организации живой материи. Клетка - структурно-функциональная единица живого (повторение) </t>
  </si>
  <si>
    <r>
      <t xml:space="preserve">Физика
</t>
    </r>
    <r>
      <rPr>
        <i/>
        <sz val="10"/>
        <rFont val="Arial"/>
      </rPr>
      <t>Морозова Т.Н.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</si>
  <si>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</si>
  <si>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Задачи с параметрами</t>
  </si>
  <si>
    <r>
      <t xml:space="preserve">Литература                          </t>
    </r>
    <r>
      <rPr>
        <i/>
        <sz val="10"/>
        <rFont val="Arial"/>
      </rPr>
      <t>Иванова А.А.</t>
    </r>
  </si>
  <si>
    <t>Темы и проблемы современной драматургии</t>
  </si>
  <si>
    <t>запишите информацию по просмотренному видео</t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</si>
  <si>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</si>
  <si>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t>Перпендикулярность прямых и плоскостей</t>
  </si>
  <si>
    <r>
      <t xml:space="preserve">ИГК "Говорим на иностранных языках"
</t>
    </r>
    <r>
      <rPr>
        <i/>
        <sz val="10"/>
        <color rgb="FF000000"/>
        <rFont val="Arial"/>
      </rPr>
      <t>Кузьмина Т.В.</t>
    </r>
  </si>
  <si>
    <t xml:space="preserve">Конструкция для выражения сожаления </t>
  </si>
  <si>
    <r>
      <t xml:space="preserve">ИГК "Говорим по- английски"
</t>
    </r>
    <r>
      <rPr>
        <i/>
        <sz val="10"/>
        <color rgb="FF000000"/>
        <rFont val="Arial"/>
      </rPr>
      <t xml:space="preserve">Атанова И.И. </t>
    </r>
  </si>
  <si>
    <t>Три типа условных и смешанных предложений</t>
  </si>
  <si>
    <t>Повторить грамматический материал на стр.105-106 в рабочей тетради.</t>
  </si>
  <si>
    <t xml:space="preserve">ЭК "Прикладная физика" </t>
  </si>
  <si>
    <t>Изучить материал, помещенный в файле в АСУ</t>
  </si>
  <si>
    <r>
      <t xml:space="preserve">ИГК "Говорим по- английски"
</t>
    </r>
    <r>
      <rPr>
        <i/>
        <sz val="10"/>
        <color rgb="FF000000"/>
        <rFont val="Arial"/>
      </rPr>
      <t xml:space="preserve">Атанова И.И. </t>
    </r>
  </si>
  <si>
    <t>Стратегии написания письма</t>
  </si>
  <si>
    <t>Расписание занятий 11 класса (социально-гуманитарный профиль)</t>
  </si>
  <si>
    <r>
      <t xml:space="preserve">ОБЖ
</t>
    </r>
    <r>
      <rPr>
        <i/>
        <sz val="10"/>
        <rFont val="Arial"/>
      </rPr>
      <t>Павлов А.А.</t>
    </r>
  </si>
  <si>
    <r>
      <t xml:space="preserve">Английский язык 
</t>
    </r>
    <r>
      <rPr>
        <i/>
        <sz val="10"/>
        <rFont val="Arial"/>
      </rPr>
      <t>Атанова И.И.</t>
    </r>
  </si>
  <si>
    <r>
      <t xml:space="preserve">Немецкий язык
</t>
    </r>
    <r>
      <rPr>
        <i/>
        <sz val="10"/>
        <rFont val="Arial"/>
      </rPr>
      <t>Кузьмина Т.В.</t>
    </r>
  </si>
  <si>
    <t>Индустриализация Германии</t>
  </si>
  <si>
    <r>
      <t xml:space="preserve">Английский язык 
</t>
    </r>
    <r>
      <rPr>
        <i/>
        <sz val="10"/>
        <rFont val="Arial"/>
      </rPr>
      <t>Кузьмина Т.В.</t>
    </r>
  </si>
  <si>
    <r>
      <t xml:space="preserve">Биология
</t>
    </r>
    <r>
      <rPr>
        <i/>
        <sz val="10"/>
        <rFont val="Arial"/>
      </rPr>
      <t>Хмелева В.В.</t>
    </r>
  </si>
  <si>
    <r>
      <t xml:space="preserve">Физкультура
</t>
    </r>
    <r>
      <rPr>
        <i/>
        <sz val="10"/>
        <rFont val="Arial"/>
      </rPr>
      <t>Михайлов С.Э.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</si>
  <si>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</si>
  <si>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Уравнения и неравенства с параметрами</t>
  </si>
  <si>
    <r>
      <t xml:space="preserve">Обществознание
</t>
    </r>
    <r>
      <rPr>
        <i/>
        <sz val="10"/>
        <rFont val="Arial"/>
      </rPr>
      <t>Павлов А.А.</t>
    </r>
  </si>
  <si>
    <t>Экономика и государство.</t>
  </si>
  <si>
    <r>
      <t xml:space="preserve">ИГК по математике 
</t>
    </r>
    <r>
      <rPr>
        <i/>
        <sz val="10"/>
        <color rgb="FF000000"/>
        <rFont val="Arial"/>
      </rPr>
      <t>Александров А.В.</t>
    </r>
  </si>
  <si>
    <r>
      <t xml:space="preserve">ЭК"Деловое общение"
</t>
    </r>
    <r>
      <rPr>
        <i/>
        <sz val="10"/>
        <color rgb="FF000000"/>
        <rFont val="Arial"/>
      </rPr>
      <t>Иванова А.А.</t>
    </r>
  </si>
  <si>
    <t>Практическая работа "Деловая переписка</t>
  </si>
  <si>
    <r>
      <t xml:space="preserve">ИГК "Физика в вопросах и ответах"
</t>
    </r>
    <r>
      <rPr>
        <i/>
        <sz val="10"/>
        <color rgb="FF000000"/>
        <rFont val="Arial"/>
      </rPr>
      <t>Морозова Т.Н.</t>
    </r>
  </si>
  <si>
    <r>
      <t xml:space="preserve">ИГК "Информатизация современного мира" 
</t>
    </r>
    <r>
      <rPr>
        <i/>
        <sz val="10"/>
        <color rgb="FF000000"/>
        <rFont val="Arial"/>
      </rPr>
      <t>Решетникова Ю.С.</t>
    </r>
  </si>
  <si>
    <r>
      <t xml:space="preserve">ИГК по математике 
</t>
    </r>
    <r>
      <rPr>
        <i/>
        <sz val="10"/>
        <color rgb="FF000000"/>
        <rFont val="Arial"/>
      </rPr>
      <t>Александров А.В.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</si>
  <si>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</si>
  <si>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Самостоятельная работа с учебным материалом /ЭОР</t>
  </si>
  <si>
    <r>
      <t xml:space="preserve">Русский язык
</t>
    </r>
    <r>
      <rPr>
        <i/>
        <sz val="10"/>
        <rFont val="Arial"/>
      </rPr>
      <t>Иванова А.А.</t>
    </r>
  </si>
  <si>
    <t>Дефисное, слитное, раздельное написание наречий</t>
  </si>
  <si>
    <t>Прослушайте аудиофайл, размещенный в беседе ВК, выполните задание, фото ответов пришлите в беседу</t>
  </si>
  <si>
    <t>п.104, читать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</si>
  <si>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</si>
  <si>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Английский язык
</t>
    </r>
    <r>
      <rPr>
        <i/>
        <sz val="10"/>
        <rFont val="Arial"/>
      </rPr>
      <t>Кузьмина Т. В.</t>
    </r>
  </si>
  <si>
    <r>
      <t xml:space="preserve">Немецкий язык
</t>
    </r>
    <r>
      <rPr>
        <i/>
        <sz val="10"/>
        <rFont val="Arial"/>
      </rPr>
      <t>Кузьмина Т. В.</t>
    </r>
  </si>
  <si>
    <r>
      <t xml:space="preserve">Обществознание(включая экономику и право) 
</t>
    </r>
    <r>
      <rPr>
        <i/>
        <sz val="10"/>
        <rFont val="Arial"/>
      </rPr>
      <t>Павлов А.А.</t>
    </r>
  </si>
  <si>
    <r>
      <t xml:space="preserve">Литература 
</t>
    </r>
    <r>
      <rPr>
        <i/>
        <sz val="10"/>
        <rFont val="Arial"/>
      </rPr>
      <t>Иванова А.А.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</si>
  <si>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</si>
  <si>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</si>
  <si>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</si>
  <si>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ЭК "Сочиняем. Рассуждаем. Анализируем" 
</t>
    </r>
    <r>
      <rPr>
        <i/>
        <sz val="10"/>
        <color rgb="FF000000"/>
        <rFont val="Arial"/>
      </rPr>
      <t>Иванова А.А.</t>
    </r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</si>
  <si>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</si>
  <si>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CРЕДА. 29 апреля</t>
  </si>
  <si>
    <r>
      <t xml:space="preserve">Физика
</t>
    </r>
    <r>
      <rPr>
        <i/>
        <sz val="10"/>
        <rFont val="Arial"/>
      </rPr>
      <t>Морозова Т.Н.</t>
    </r>
  </si>
  <si>
    <t>Повторение темы "Переменный ток"</t>
  </si>
  <si>
    <t>Повторить п. 21 - 28, решить тест в прикрепленном в АСУ файле. задания должны быть с решениями.</t>
  </si>
  <si>
    <t>Дорешать тест, решения выслать в ВК до 16.00</t>
  </si>
  <si>
    <r>
      <rPr>
        <b/>
        <sz val="10"/>
        <rFont val="Arial"/>
      </rPr>
      <t>Математика (алгебра и начала математического анализа)</t>
    </r>
    <r>
      <rPr>
        <sz val="10"/>
        <color rgb="FF000000"/>
        <rFont val="Arial"/>
      </rPr>
      <t xml:space="preserve">
Александров А.В.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</si>
  <si>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</si>
  <si>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 Систематизация знаний по теме «Неметаллы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</si>
  <si>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 И.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</si>
  <si>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</si>
  <si>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Астрономия
</t>
    </r>
    <r>
      <rPr>
        <i/>
        <sz val="10"/>
        <rFont val="Arial"/>
      </rPr>
      <t>Мастерова М.В.</t>
    </r>
  </si>
  <si>
    <t>Наша Галактика.</t>
  </si>
  <si>
    <r>
      <t xml:space="preserve">История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</si>
  <si>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</si>
  <si>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t>выполнить  тематический тест на сайте РЕШУ  ВПР
( задано ученикам в личном кабинете на сайте)</t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</si>
  <si>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</si>
  <si>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t xml:space="preserve">ЭК"Практическая экономика" 
</t>
    </r>
    <r>
      <rPr>
        <i/>
        <sz val="10"/>
        <color rgb="FF000000"/>
        <rFont val="Arial"/>
      </rPr>
      <t>Павлов А.А.</t>
    </r>
  </si>
  <si>
    <t>Налоги как источник доходов государства</t>
  </si>
  <si>
    <r>
      <t xml:space="preserve">ЭК"Практическая экономика" 
</t>
    </r>
    <r>
      <rPr>
        <i/>
        <sz val="10"/>
        <color rgb="FF000000"/>
        <rFont val="Arial"/>
      </rPr>
      <t>Павлов А.А.</t>
    </r>
  </si>
  <si>
    <t>Принципы налогообложения. Методы налогообложения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</si>
  <si>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</si>
  <si>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</si>
  <si>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t xml:space="preserve">Обществознание (включая экономику и право) 
</t>
    </r>
    <r>
      <rPr>
        <i/>
        <sz val="10"/>
        <rFont val="Arial"/>
      </rPr>
      <t>Павлов А.А.</t>
    </r>
  </si>
  <si>
    <t>Финансы в экономике.</t>
  </si>
  <si>
    <r>
      <t xml:space="preserve">Русский язык
</t>
    </r>
    <r>
      <rPr>
        <i/>
        <sz val="10"/>
        <rFont val="Arial"/>
      </rPr>
      <t>Иванова А.А.</t>
    </r>
  </si>
  <si>
    <t>Нормы образования и употребления наречий</t>
  </si>
  <si>
    <t>Выполните задание, размещенное в беседе, фото пришлите на проверку</t>
  </si>
  <si>
    <t>Самостоятельная работа с материалом учебника</t>
  </si>
  <si>
    <r>
      <rPr>
        <b/>
        <sz val="10"/>
        <rFont val="Arial"/>
      </rPr>
      <t xml:space="preserve">Литература </t>
    </r>
    <r>
      <rPr>
        <sz val="10"/>
        <color rgb="FF000000"/>
        <rFont val="Arial"/>
      </rPr>
      <t xml:space="preserve">                        </t>
    </r>
    <r>
      <rPr>
        <b/>
        <i/>
        <sz val="10"/>
        <rFont val="Arial"/>
      </rPr>
      <t xml:space="preserve"> 
</t>
    </r>
    <r>
      <rPr>
        <i/>
        <sz val="10"/>
        <rFont val="Arial"/>
      </rPr>
      <t>Иванова А.А.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</si>
  <si>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</si>
  <si>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t xml:space="preserve">ИГК "Говорим на иностранных языках"
</t>
    </r>
    <r>
      <rPr>
        <i/>
        <sz val="10"/>
        <color rgb="FF000000"/>
        <rFont val="Arial"/>
      </rPr>
      <t>Кузьмина Т.В.</t>
    </r>
  </si>
  <si>
    <r>
      <t xml:space="preserve">ИГК "Говорим по- английски" 
</t>
    </r>
    <r>
      <rPr>
        <i/>
        <sz val="10"/>
        <color rgb="FF000000"/>
        <rFont val="Arial"/>
      </rPr>
      <t>Атанова И.А.</t>
    </r>
  </si>
  <si>
    <r>
      <rPr>
        <sz val="10"/>
        <color rgb="FF9900FF"/>
        <rFont val="Arial"/>
      </rPr>
      <t>ИГК "Актуальные вопросы биологии"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</t>
    </r>
    <r>
      <rPr>
        <i/>
        <sz val="10"/>
        <rFont val="Arial"/>
      </rPr>
      <t>Хмелева В.В.</t>
    </r>
  </si>
  <si>
    <t>Бионика. Использование человеком в хозяйственной деятельности принципов организации растений и жи¬вотных. Формы живого в природе и их промышленные аналоги</t>
  </si>
  <si>
    <t>ответы нва возникающие вопросы обучающихся(  вбеседе в ВК)</t>
  </si>
  <si>
    <r>
      <t xml:space="preserve">ИГК "Говорим по- английски"
</t>
    </r>
    <r>
      <rPr>
        <i/>
        <sz val="10"/>
        <color rgb="FF000000"/>
        <rFont val="Arial"/>
      </rPr>
      <t xml:space="preserve">Атанова И.И. </t>
    </r>
  </si>
  <si>
    <t>Расписание занятий 11 класса (биолого-химический профиль)</t>
  </si>
  <si>
    <r>
      <t xml:space="preserve">ОБЖ
</t>
    </r>
    <r>
      <rPr>
        <i/>
        <sz val="10"/>
        <rFont val="Arial"/>
      </rPr>
      <t>Павлов А.А.</t>
    </r>
  </si>
  <si>
    <r>
      <t xml:space="preserve">Английский язык 
</t>
    </r>
    <r>
      <rPr>
        <i/>
        <sz val="10"/>
        <rFont val="Arial"/>
      </rPr>
      <t>Атанова И.И.</t>
    </r>
  </si>
  <si>
    <t xml:space="preserve">Рабочая тетрадь, стр.108 повторить грамматику 
(квантификаторы) </t>
  </si>
  <si>
    <r>
      <t xml:space="preserve">Немецкий язык
</t>
    </r>
    <r>
      <rPr>
        <i/>
        <sz val="10"/>
        <rFont val="Arial"/>
      </rPr>
      <t>Кузьмина Т.В.</t>
    </r>
  </si>
  <si>
    <r>
      <t xml:space="preserve">Английский язык 
</t>
    </r>
    <r>
      <rPr>
        <i/>
        <sz val="10"/>
        <rFont val="Arial"/>
      </rPr>
      <t>Кузьмина Т.В.</t>
    </r>
  </si>
  <si>
    <t xml:space="preserve">Работа с ЭОР </t>
  </si>
  <si>
    <r>
      <t xml:space="preserve">Биология
</t>
    </r>
    <r>
      <rPr>
        <i/>
        <sz val="10"/>
        <rFont val="Arial"/>
      </rPr>
      <t>Хмелева В.В.</t>
    </r>
  </si>
  <si>
    <t>выполнить  тематический тест на сайте РЕШУ  ВПР ( задано ученикам в личном кабинете на сайте)</t>
  </si>
  <si>
    <r>
      <t xml:space="preserve">Физкультура
</t>
    </r>
    <r>
      <rPr>
        <i/>
        <sz val="10"/>
        <rFont val="Arial"/>
      </rPr>
      <t>Михайлов С.Э.</t>
    </r>
  </si>
  <si>
    <r>
      <t xml:space="preserve">Русский язык
</t>
    </r>
    <r>
      <rPr>
        <i/>
        <sz val="10"/>
        <rFont val="Arial"/>
      </rPr>
      <t>Иванова А.А.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</si>
  <si>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</si>
  <si>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t xml:space="preserve">Обществознание (включая экономику и право)
</t>
    </r>
    <r>
      <rPr>
        <i/>
        <sz val="10"/>
        <rFont val="Arial"/>
      </rPr>
      <t>Павлов А.А.</t>
    </r>
  </si>
  <si>
    <r>
      <t xml:space="preserve">ИГК "Информатизация современного мира" 
</t>
    </r>
    <r>
      <rPr>
        <i/>
        <sz val="10"/>
        <color rgb="FF000000"/>
        <rFont val="Arial"/>
      </rPr>
      <t>Решетникова Ю.С.</t>
    </r>
  </si>
  <si>
    <r>
      <t xml:space="preserve">ИГК по математике 
</t>
    </r>
    <r>
      <rPr>
        <i/>
        <sz val="10"/>
        <color rgb="FF000000"/>
        <rFont val="Arial"/>
      </rPr>
      <t>Александров А.В.</t>
    </r>
  </si>
  <si>
    <t>Работа сЭОР</t>
  </si>
  <si>
    <r>
      <t xml:space="preserve">ИГК "Физика в вопросах и ответах"
</t>
    </r>
    <r>
      <rPr>
        <i/>
        <sz val="10"/>
        <color rgb="FF000000"/>
        <rFont val="Arial"/>
      </rPr>
      <t>Морозова Т.Н.</t>
    </r>
  </si>
  <si>
    <t>Работа с ЭОР</t>
  </si>
  <si>
    <r>
      <t xml:space="preserve">ЭК "Генетика человека" 
</t>
    </r>
    <r>
      <rPr>
        <i/>
        <sz val="10"/>
        <color rgb="FF000000"/>
        <rFont val="Arial"/>
      </rPr>
      <t>Хмелева В.В.</t>
    </r>
  </si>
  <si>
    <t>Этические принципы медицинской генетики по данным Всемирной организации здравоохранения</t>
  </si>
  <si>
    <t xml:space="preserve">Работа с ЭОР или  самостоятельная работа </t>
  </si>
  <si>
    <r>
      <rPr>
        <sz val="10"/>
        <color rgb="FF9900FF"/>
        <rFont val="Arial"/>
      </rPr>
      <t>ИГК "Актуальные вопросы биологии"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</t>
    </r>
    <r>
      <rPr>
        <i/>
        <sz val="10"/>
        <rFont val="Arial"/>
      </rPr>
      <t>Хмелева В.В.</t>
    </r>
  </si>
  <si>
    <t>Антропогенные факторы воздействия на биоценозы</t>
  </si>
  <si>
    <t>ответы на возникающие вопросы обучающихся  ( в беседе вВК)</t>
  </si>
  <si>
    <r>
      <t xml:space="preserve">Химия
</t>
    </r>
    <r>
      <rPr>
        <i/>
        <sz val="10"/>
        <rFont val="Arial"/>
      </rPr>
      <t>Гилязова Г.Х.</t>
    </r>
  </si>
  <si>
    <t xml:space="preserve">Практическая работа №3 Решение экспериментальных задач по теме «неметаллы» </t>
  </si>
  <si>
    <t>на стр.191теоретически решить задания№3,4,5</t>
  </si>
  <si>
    <t>фото решений отправить в вк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</si>
  <si>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</si>
  <si>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Английский язык
</t>
    </r>
    <r>
      <rPr>
        <i/>
        <sz val="10"/>
        <rFont val="Arial"/>
      </rPr>
      <t>Кузьмина Т. В.</t>
    </r>
  </si>
  <si>
    <r>
      <t xml:space="preserve">Немецкий язык
</t>
    </r>
    <r>
      <rPr>
        <i/>
        <sz val="10"/>
        <rFont val="Arial"/>
      </rPr>
      <t>Кузьмина Т. В.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</si>
  <si>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</si>
  <si>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t xml:space="preserve">Литература
</t>
    </r>
    <r>
      <rPr>
        <i/>
        <sz val="10"/>
        <rFont val="Arial"/>
      </rPr>
      <t>Иванова А.А.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</si>
  <si>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</si>
  <si>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</si>
  <si>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</si>
  <si>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ЭК "Сочиняем. Рассуждаем. Анализируем"
</t>
    </r>
    <r>
      <rPr>
        <i/>
        <sz val="10"/>
        <color rgb="FF000000"/>
        <rFont val="Arial"/>
      </rPr>
      <t>Иванова А.А.</t>
    </r>
  </si>
  <si>
    <t>Анализируем сочинение-рассуждение</t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</si>
  <si>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</si>
  <si>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Физика
</t>
    </r>
    <r>
      <rPr>
        <i/>
        <sz val="10"/>
        <rFont val="Arial"/>
      </rPr>
      <t>Морозова Т.Н.</t>
    </r>
  </si>
  <si>
    <t>Повторение темы "Оптика"</t>
  </si>
  <si>
    <t>Повторить п.44 - 60 (определения, формулы, примеры решения задач</t>
  </si>
  <si>
    <t>Решить тест в АСУ (кто еще не решал ). Решения прислать в ВК</t>
  </si>
  <si>
    <r>
      <t xml:space="preserve">Русский язык                      </t>
    </r>
    <r>
      <rPr>
        <i/>
        <sz val="10"/>
        <rFont val="Arial"/>
      </rPr>
      <t>Иванова А.А.</t>
    </r>
  </si>
  <si>
    <r>
      <t xml:space="preserve">Химия
</t>
    </r>
    <r>
      <rPr>
        <i/>
        <sz val="10"/>
        <rFont val="Arial"/>
      </rPr>
      <t>Гилязова Г.Х.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</si>
  <si>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 И.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</si>
  <si>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</si>
  <si>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Астрономия                                  </t>
    </r>
    <r>
      <rPr>
        <i/>
        <sz val="10"/>
        <rFont val="Arial"/>
      </rPr>
      <t>Мастерова М.В.</t>
    </r>
  </si>
  <si>
    <r>
      <t xml:space="preserve">История
</t>
    </r>
    <r>
      <rPr>
        <i/>
        <sz val="10"/>
        <rFont val="Arial"/>
      </rPr>
      <t>Павлов А.А.</t>
    </r>
  </si>
  <si>
    <t xml:space="preserve">Работа с ЭОР  </t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</si>
  <si>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</si>
  <si>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t>выполнить  тематический тест на сайте РЕШУ  ВПР (задано ученикам в личном кабинете на сайте)</t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</si>
  <si>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</si>
  <si>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t xml:space="preserve">ЭК "Генетика человека" 
</t>
    </r>
    <r>
      <rPr>
        <i/>
        <sz val="10"/>
        <color rgb="FF000000"/>
        <rFont val="Arial"/>
      </rPr>
      <t>Хмелева В.В.</t>
    </r>
  </si>
  <si>
    <t>Проблемы среды и наследственности в исследованиях человека</t>
  </si>
  <si>
    <r>
      <t xml:space="preserve">ИГК "Математика-это интересно"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</si>
  <si>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</si>
  <si>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</si>
  <si>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r>
      <rPr>
        <b/>
        <sz val="10"/>
        <rFont val="Arial"/>
      </rPr>
      <t xml:space="preserve">Биология 
</t>
    </r>
    <r>
      <rPr>
        <i/>
        <sz val="10"/>
        <rFont val="Arial"/>
      </rPr>
      <t>Хмелева В.В.</t>
    </r>
  </si>
  <si>
    <t>выполнить  тематический тест на сайте РЕШУ ЕГЭ( задано ученикам в личном кабинете на сайте)</t>
  </si>
  <si>
    <t>время выполнения теста опредеено до 16:00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</si>
  <si>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</si>
  <si>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t xml:space="preserve">Литература                          </t>
    </r>
    <r>
      <rPr>
        <i/>
        <sz val="10"/>
        <rFont val="Arial"/>
      </rPr>
      <t>Иванова А.А.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</si>
  <si>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</si>
  <si>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t xml:space="preserve">ИГК "Говорим на иностранных языках"
</t>
    </r>
    <r>
      <rPr>
        <i/>
        <sz val="10"/>
        <color rgb="FF000000"/>
        <rFont val="Arial"/>
      </rPr>
      <t>Кузьмина Т.В.</t>
    </r>
  </si>
  <si>
    <t xml:space="preserve">ИГК "Говорим по- английски"
</t>
  </si>
  <si>
    <t>Повторить грамматический материал на стр.105-106 в рабочей тетради</t>
  </si>
  <si>
    <r>
      <rPr>
        <sz val="10"/>
        <color rgb="FF9900FF"/>
        <rFont val="Arial"/>
      </rPr>
      <t>ИГК "Актуальные вопросы биологии"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</t>
    </r>
    <r>
      <rPr>
        <i/>
        <sz val="10"/>
        <rFont val="Arial"/>
      </rPr>
      <t>Хмелева В.В.</t>
    </r>
  </si>
  <si>
    <r>
      <t xml:space="preserve">ЭК "Генетика человека" 
</t>
    </r>
    <r>
      <rPr>
        <i/>
        <sz val="10"/>
        <color rgb="FF000000"/>
        <rFont val="Arial"/>
      </rPr>
      <t>Хмелева В.В.</t>
    </r>
  </si>
  <si>
    <t xml:space="preserve">
Тестовый контроль знаний по курсу «Генетика человека»</t>
  </si>
  <si>
    <t>выполнить  тематический тест на сайте РЕШУ  ЕГЭ( задано ученикам в личном кабинете на сайте)</t>
  </si>
  <si>
    <r>
      <t xml:space="preserve">ИГК "Говорим по- английски"
</t>
    </r>
    <r>
      <rPr>
        <i/>
        <sz val="10"/>
        <color rgb="FF000000"/>
        <rFont val="Arial"/>
      </rPr>
      <t xml:space="preserve">Атанова И.И. </t>
    </r>
  </si>
  <si>
    <t>Посмотреть видеоурок №38 в РЕШ , затем выполнить упр.7 (письм.),упр.8(письм.), записать "словарь: класс", выполнить в РТ задания на с.40.
Если нет технической возможности, то выполнить на с.77 упр.7 (письм.), упр.8(письм.). Словарь: класс. Выполнить в РТ на с.40.</t>
  </si>
  <si>
    <t>Перейдите по ссылке и просмотрите видеоурок; выполните задание, размещенное в беседе ВК; фото выполненных работ пришлите в беседу; если нет технической возможности посмотреть видеоурок, то прочтите информацию на стр.178 и обратитесь к записям в тетради для правил по теме "Правописание суффиксов"</t>
  </si>
  <si>
    <t>Перейдите по ссылке и просмотрите видеоурок; выполните задание, размещенное в беседе ВК; фото выполненных работ пришлите в беседу; если нет технической возможности посмотреть видеоурок, то прочтите информацию на стр.178 и обратитесь к записям в тетради для правил по теме ""Правописание суффиксов"</t>
  </si>
  <si>
    <t>На сайте urokimatematiki.ru посмотреть видеоурок на тему "Применение производной в исследовании функций на максимум и минимум", составить краткий конспект в рабочей тетради. 
На сайте «ЯКласс» выполнить задания 1, 3, 7 по теме "Применение производной для исследования функций на монотонность и экстремумы" 
Если нет технической возможности: Изучить материал п.44.2 учебника, составить краткий конспект в рабочей тетради и решить карточку (подробности в ВК)</t>
  </si>
  <si>
    <t>На сайте urokimatematiki.ru посмотреть видеоурок на тему "Многогранники. Симметрия в пространстве", составить краткий конспект в рабочей тетради. 
На сайте «ЯКласс» выполнить задания 1-3 по теме "Правильные многогранники" 
Если нет технической возможности: Изучить материал п.35 учебника, составить краткий конспект в рабочей тетради и решить карточку (подробности в ВК)</t>
  </si>
  <si>
    <t>На сайте urokimatematiki.ru посмотреть видеоурок на тему "Применение производной в исследовании функций. Построение графика функции", составить краткий конспект в рабочей тетради. 
На сайте «ЯКласс» выполнить задания 1-3 по теме "Построение графиков функции" 
Если нет технической возможности: Изучить материал п.45 учебника, составить краткий конспект в рабочей тетради и решить карточку (подробности в ВК)</t>
  </si>
  <si>
    <t>На сайте urokimatematiki.ru посмотреть видеоурок на тему "Многогранники. Понятие правильного многогранника", составить краткий конспект в рабочей тетради. 
 На сайте «ЯКласс» выполнить Тренировку по теме "Правильные многогранники" 
 Если нет технической возможности: Изучить материал п.36 учебника, составить краткий конспект в рабочей тетради и решить карточку (подробности в ВК)</t>
  </si>
  <si>
    <t>На сайте urokimatematiki.ru посмотреть видеоурок на тему "Применение производной для отыскания наибольшего и наименьшего значения функции", составить краткий конспект в рабочей тетради. 
На сайте «ЯКласс» выполнить задания 1-3 по теме "Применение производной для отыскания наибольших и наименьших величин" 
Если нет технической возможности: Изучить материал п.35 учебника, составить краткий конспект в рабочей тетради и решить карточку (подробности в ВК)</t>
  </si>
  <si>
    <t>На сайте urokimatematiki.ru посмотреть видеоурок на тему "Уравнения с параметрами", составить краткий конспект в рабочей тетради. 
На сайте «ЯКласс» выполнить задания 1-3 по теме "Уравнения и неравенства с параметрами" 
Если нет технической возможности: Изучить материал п.60 учебника, составить краткий конспект в рабочей тетради и решить карточку (подробности в ВК)</t>
  </si>
  <si>
    <t>На сайте urokimatematiki.ru посмотреть видеоурок на тему "Неравенства с параметрами", составить краткий конспект в рабочей тетради. 
На сайте «ЯКласс» выполнить задания 4,7,8 по теме "Уравнения и неравенства с параметрами" 
Если нет технической возможности: Изучить материал п.60 учебника, составить краткий конспект в рабочей тетради и решить карточку (подробности в ВК)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</si>
</sst>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0">
    <font>
      <sz val="10"/>
      <color rgb="FF000000"/>
      <name val="Arial"/>
    </font>
    <font>
      <sz val="10"/>
      <color theme="1"/>
      <name val="Arial"/>
    </font>
    <font>
      <b/>
      <sz val="12"/>
      <color theme="1"/>
      <name val="Arial"/>
    </font>
    <font>
      <b/>
      <sz val="18"/>
      <color rgb="FF000000"/>
      <name val="Arial"/>
    </font>
    <font>
      <sz val="10"/>
      <name val="Arial"/>
    </font>
    <font>
      <b/>
      <sz val="18"/>
      <color rgb="FF000000"/>
      <name val="Arial"/>
    </font>
    <font>
      <sz val="12"/>
      <color rgb="FF000000"/>
      <name val="Arial"/>
    </font>
    <font>
      <b/>
      <sz val="14"/>
      <color rgb="FFFF0000"/>
      <name val="Arial"/>
    </font>
    <font>
      <sz val="11"/>
      <color rgb="FF000000"/>
      <name val="Arial"/>
    </font>
    <font>
      <b/>
      <sz val="14"/>
      <color rgb="FFFF0000"/>
      <name val="Arial"/>
    </font>
    <font>
      <b/>
      <sz val="10"/>
      <color theme="1"/>
      <name val="Arial"/>
    </font>
    <font>
      <sz val="10"/>
      <color rgb="FF351C75"/>
      <name val="Arial"/>
    </font>
    <font>
      <b/>
      <sz val="10"/>
      <name val="Arial"/>
    </font>
    <font>
      <b/>
      <sz val="11"/>
      <color theme="1"/>
      <name val="Arial"/>
    </font>
    <font>
      <u/>
      <sz val="10"/>
      <color rgb="FF0000FF"/>
      <name val="Arial"/>
    </font>
    <font>
      <sz val="10"/>
      <color rgb="FFFF0000"/>
      <name val="Arial"/>
    </font>
    <font>
      <sz val="10"/>
      <color theme="1"/>
      <name val="Arial"/>
    </font>
    <font>
      <sz val="10"/>
      <name val="Arial"/>
    </font>
    <font>
      <b/>
      <sz val="10"/>
      <color theme="1"/>
      <name val="Arial"/>
    </font>
    <font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b/>
      <sz val="10"/>
      <color rgb="FF99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sz val="10"/>
      <color rgb="FF9900FF"/>
      <name val="Arial"/>
    </font>
    <font>
      <sz val="10"/>
      <color rgb="FF000000"/>
      <name val="Roboto"/>
    </font>
    <font>
      <u/>
      <sz val="10"/>
      <color rgb="FF0000FF"/>
      <name val="Arial"/>
    </font>
    <font>
      <sz val="10"/>
      <color rgb="FF9900FF"/>
      <name val="Arial"/>
    </font>
    <font>
      <b/>
      <sz val="10"/>
      <color rgb="FF4C1130"/>
      <name val="Arial"/>
    </font>
    <font>
      <b/>
      <sz val="10"/>
      <color rgb="FF1C4587"/>
      <name val="Arial"/>
    </font>
    <font>
      <sz val="10"/>
      <color rgb="FF000000"/>
      <name val="Arial"/>
    </font>
    <font>
      <u/>
      <sz val="10"/>
      <color rgb="FF0000FF"/>
      <name val="Arial"/>
    </font>
    <font>
      <sz val="10"/>
      <name val="Arial"/>
    </font>
    <font>
      <u/>
      <sz val="10"/>
      <color rgb="FF0000FF"/>
      <name val="Arial"/>
    </font>
    <font>
      <sz val="10"/>
      <color rgb="FF000000"/>
      <name val="Arial"/>
    </font>
    <font>
      <u/>
      <sz val="10"/>
      <color rgb="FF0000FF"/>
      <name val="Arial"/>
    </font>
    <font>
      <b/>
      <sz val="10"/>
      <color rgb="FF99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b/>
      <sz val="10"/>
      <color rgb="FF434343"/>
      <name val="Arial"/>
    </font>
    <font>
      <b/>
      <sz val="10"/>
      <color rgb="FF000000"/>
      <name val="Arial"/>
    </font>
    <font>
      <b/>
      <sz val="10"/>
      <color rgb="FF000000"/>
      <name val="Arial"/>
    </font>
    <font>
      <u/>
      <sz val="10"/>
      <color rgb="FF0000FF"/>
      <name val="Arial"/>
    </font>
    <font>
      <sz val="9"/>
      <color rgb="FF000000"/>
      <name val="Arial"/>
    </font>
    <font>
      <u/>
      <sz val="10"/>
      <color rgb="FF0000FF"/>
      <name val="Arial"/>
    </font>
    <font>
      <b/>
      <sz val="10"/>
      <name val="Arial"/>
    </font>
    <font>
      <u/>
      <sz val="10"/>
      <color rgb="FF0000FF"/>
      <name val="Arial"/>
    </font>
    <font>
      <b/>
      <sz val="10"/>
      <name val="Arial"/>
    </font>
    <font>
      <i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9"/>
      <color rgb="FF0000FF"/>
      <name val="Sans-serif"/>
    </font>
    <font>
      <u/>
      <sz val="11"/>
      <color rgb="FF000000"/>
      <name val="Arial"/>
    </font>
    <font>
      <i/>
      <sz val="10"/>
      <color rgb="FF000000"/>
      <name val="Arial"/>
    </font>
    <font>
      <sz val="10"/>
      <color rgb="FF9900FF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b/>
      <sz val="10"/>
      <color rgb="FF000000"/>
      <name val="Arial"/>
    </font>
    <font>
      <u/>
      <sz val="10"/>
      <color rgb="FF0000FF"/>
      <name val="Arial"/>
    </font>
    <font>
      <u/>
      <sz val="9"/>
      <color rgb="FF00000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b/>
      <sz val="10"/>
      <color rgb="FF9900FF"/>
      <name val="Arial"/>
    </font>
    <font>
      <u/>
      <sz val="10"/>
      <color rgb="FF0000FF"/>
      <name val="Arial"/>
    </font>
    <font>
      <sz val="11"/>
      <color theme="1"/>
      <name val="Arial"/>
    </font>
    <font>
      <b/>
      <sz val="10"/>
      <name val="Arial"/>
    </font>
    <font>
      <sz val="1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b/>
      <sz val="9"/>
      <color rgb="FF000000"/>
      <name val="Arial"/>
    </font>
    <font>
      <sz val="10"/>
      <color rgb="FF4A86E8"/>
      <name val="Arial"/>
    </font>
    <font>
      <b/>
      <sz val="9"/>
      <color rgb="FF000000"/>
      <name val="Arial"/>
    </font>
    <font>
      <b/>
      <sz val="10"/>
      <color rgb="FF000000"/>
      <name val="Arial"/>
    </font>
    <font>
      <u/>
      <sz val="10"/>
      <color rgb="FF000000"/>
      <name val="Roboto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i/>
      <sz val="10"/>
      <color theme="1"/>
      <name val="Arial"/>
    </font>
    <font>
      <sz val="10"/>
      <color rgb="FF0000FF"/>
      <name val="Arial"/>
    </font>
    <font>
      <sz val="10"/>
      <color rgb="FF4A86E8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9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9"/>
      <color rgb="FF0000FF"/>
      <name val="Arial"/>
    </font>
    <font>
      <sz val="12"/>
      <color theme="1"/>
      <name val="Arial"/>
    </font>
    <font>
      <b/>
      <sz val="12"/>
      <color rgb="FF00000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sz val="10"/>
      <color rgb="FF351C75"/>
      <name val="Arial"/>
    </font>
    <font>
      <sz val="10"/>
      <color rgb="FF351C75"/>
      <name val="Arial"/>
    </font>
    <font>
      <u/>
      <sz val="10"/>
      <color rgb="FF1155CC"/>
      <name val="Arial"/>
    </font>
    <font>
      <sz val="10"/>
      <color rgb="FF1155CC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0"/>
      <color rgb="FF434343"/>
      <name val="Arial"/>
    </font>
    <font>
      <u/>
      <sz val="10"/>
      <color rgb="FF0000FF"/>
      <name val="Arial"/>
    </font>
    <font>
      <sz val="10"/>
      <color rgb="FF434343"/>
      <name val="Arial"/>
    </font>
    <font>
      <u/>
      <sz val="10"/>
      <color rgb="FF0000FF"/>
      <name val="Arial"/>
    </font>
    <font>
      <sz val="11"/>
      <name val="Arial"/>
    </font>
    <font>
      <sz val="10"/>
      <color rgb="FF000000"/>
      <name val="PT Sans Caption"/>
    </font>
    <font>
      <sz val="10"/>
      <color rgb="FF051379"/>
      <name val="Arial"/>
    </font>
    <font>
      <u/>
      <sz val="10"/>
      <color rgb="FF0000FF"/>
      <name val="Arial"/>
    </font>
    <font>
      <u/>
      <sz val="10"/>
      <color rgb="FF1963A1"/>
      <name val="Arial"/>
    </font>
    <font>
      <u/>
      <sz val="10"/>
      <color rgb="FF0000FF"/>
      <name val="Arial"/>
    </font>
    <font>
      <b/>
      <i/>
      <sz val="10"/>
      <color rgb="FF9900FF"/>
      <name val="Arial"/>
    </font>
    <font>
      <b/>
      <sz val="10"/>
      <color rgb="FF9900FF"/>
      <name val="Arial"/>
    </font>
    <font>
      <sz val="10"/>
      <color rgb="FF0000FF"/>
      <name val="Arial"/>
    </font>
    <font>
      <sz val="10"/>
      <color rgb="FF000000"/>
      <name val="Inconsolata"/>
    </font>
    <font>
      <sz val="10"/>
      <color rgb="FF1963A1"/>
      <name val="Arial"/>
    </font>
    <font>
      <i/>
      <sz val="10"/>
      <name val="Arial"/>
    </font>
    <font>
      <sz val="10"/>
      <color rgb="FF1963A1"/>
      <name val="Arial"/>
    </font>
    <font>
      <u/>
      <sz val="10"/>
      <color rgb="FF0000FF"/>
      <name val="Arial"/>
    </font>
    <font>
      <sz val="11"/>
      <color rgb="FF000000"/>
      <name val="Arial"/>
    </font>
    <font>
      <b/>
      <sz val="14"/>
      <color rgb="FF000000"/>
      <name val="Verdana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b/>
      <i/>
      <sz val="10"/>
      <color rgb="FF000000"/>
      <name val="Arial"/>
    </font>
    <font>
      <u/>
      <sz val="10"/>
      <color rgb="FF0000FF"/>
      <name val="Arial"/>
    </font>
    <font>
      <b/>
      <i/>
      <sz val="10"/>
      <color theme="1"/>
      <name val="Arial"/>
    </font>
    <font>
      <b/>
      <i/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D9EAD3"/>
        <bgColor rgb="FFD9EAD3"/>
      </patternFill>
    </fill>
    <fill>
      <patternFill patternType="solid">
        <fgColor theme="0"/>
        <bgColor theme="0"/>
      </patternFill>
    </fill>
    <fill>
      <patternFill patternType="solid">
        <fgColor rgb="FFEFEFEF"/>
        <bgColor rgb="FFEFEFEF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434343"/>
      </left>
      <right/>
      <top style="thin">
        <color rgb="FF434343"/>
      </top>
      <bottom style="thin">
        <color rgb="FF434343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434343"/>
      </left>
      <right style="thin">
        <color rgb="FF434343"/>
      </right>
      <top style="thin">
        <color rgb="FF434343"/>
      </top>
      <bottom style="thin">
        <color rgb="FF434343"/>
      </bottom>
      <diagonal/>
    </border>
    <border>
      <left style="thin">
        <color rgb="FF434343"/>
      </left>
      <right style="thin">
        <color rgb="FF434343"/>
      </right>
      <top style="thin">
        <color rgb="FF434343"/>
      </top>
      <bottom/>
      <diagonal/>
    </border>
    <border>
      <left/>
      <right style="thin">
        <color rgb="FF434343"/>
      </right>
      <top style="thin">
        <color rgb="FF434343"/>
      </top>
      <bottom style="thin">
        <color rgb="FF434343"/>
      </bottom>
      <diagonal/>
    </border>
  </borders>
  <cellStyleXfs count="1">
    <xf numFmtId="0" fontId="0" fillId="0" borderId="0"/>
  </cellStyleXfs>
  <cellXfs count="929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6" fillId="5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0" fontId="7" fillId="4" borderId="0" xfId="0" applyFont="1" applyFill="1" applyAlignment="1">
      <alignment horizontal="center" wrapText="1"/>
    </xf>
    <xf numFmtId="0" fontId="8" fillId="0" borderId="1" xfId="0" applyFont="1" applyBorder="1" applyAlignment="1">
      <alignment vertical="top" wrapText="1"/>
    </xf>
    <xf numFmtId="0" fontId="9" fillId="4" borderId="0" xfId="0" applyFont="1" applyFill="1" applyAlignment="1">
      <alignment horizontal="center" wrapText="1"/>
    </xf>
    <xf numFmtId="0" fontId="8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top" wrapText="1"/>
    </xf>
    <xf numFmtId="0" fontId="10" fillId="4" borderId="0" xfId="0" applyFont="1" applyFill="1" applyAlignment="1">
      <alignment horizontal="center" vertical="center" wrapText="1"/>
    </xf>
    <xf numFmtId="0" fontId="11" fillId="5" borderId="1" xfId="0" applyFont="1" applyFill="1" applyBorder="1" applyAlignment="1">
      <alignment wrapText="1"/>
    </xf>
    <xf numFmtId="0" fontId="12" fillId="4" borderId="0" xfId="0" applyFont="1" applyFill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5" borderId="1" xfId="0" applyFont="1" applyFill="1" applyBorder="1" applyAlignment="1">
      <alignment wrapText="1"/>
    </xf>
    <xf numFmtId="0" fontId="1" fillId="4" borderId="1" xfId="0" applyFont="1" applyFill="1" applyBorder="1" applyAlignment="1">
      <alignment horizontal="left" vertical="top" wrapText="1"/>
    </xf>
    <xf numFmtId="0" fontId="13" fillId="4" borderId="1" xfId="0" applyFont="1" applyFill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4" borderId="0" xfId="0" applyFont="1" applyFill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1" fillId="5" borderId="0" xfId="0" applyFont="1" applyFill="1" applyAlignment="1">
      <alignment horizontal="left"/>
    </xf>
    <xf numFmtId="0" fontId="4" fillId="4" borderId="0" xfId="0" applyFont="1" applyFill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vertical="top" wrapText="1"/>
    </xf>
    <xf numFmtId="0" fontId="15" fillId="0" borderId="0" xfId="0" applyFont="1"/>
    <xf numFmtId="0" fontId="16" fillId="4" borderId="1" xfId="0" applyFont="1" applyFill="1" applyBorder="1" applyAlignment="1">
      <alignment vertical="top" wrapText="1"/>
    </xf>
    <xf numFmtId="0" fontId="8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top" wrapText="1"/>
    </xf>
    <xf numFmtId="0" fontId="17" fillId="4" borderId="1" xfId="0" applyFont="1" applyFill="1" applyBorder="1" applyAlignment="1">
      <alignment vertical="top" wrapText="1"/>
    </xf>
    <xf numFmtId="0" fontId="16" fillId="4" borderId="1" xfId="0" applyFont="1" applyFill="1" applyBorder="1" applyAlignment="1">
      <alignment vertical="top" wrapText="1"/>
    </xf>
    <xf numFmtId="0" fontId="2" fillId="0" borderId="1" xfId="0" applyFont="1" applyBorder="1" applyAlignment="1">
      <alignment horizontal="center" vertical="top"/>
    </xf>
    <xf numFmtId="0" fontId="1" fillId="4" borderId="1" xfId="0" applyFont="1" applyFill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11" fillId="5" borderId="1" xfId="0" applyFont="1" applyFill="1" applyBorder="1" applyAlignment="1">
      <alignment horizontal="left" wrapText="1"/>
    </xf>
    <xf numFmtId="0" fontId="10" fillId="4" borderId="0" xfId="0" applyFont="1" applyFill="1" applyAlignment="1">
      <alignment horizontal="center" vertical="top" wrapText="1"/>
    </xf>
    <xf numFmtId="0" fontId="18" fillId="0" borderId="1" xfId="0" applyFont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top" wrapText="1"/>
    </xf>
    <xf numFmtId="0" fontId="16" fillId="4" borderId="1" xfId="0" applyFont="1" applyFill="1" applyBorder="1" applyAlignment="1">
      <alignment horizontal="left" vertical="top" wrapText="1"/>
    </xf>
    <xf numFmtId="0" fontId="19" fillId="4" borderId="0" xfId="0" applyFont="1" applyFill="1" applyAlignment="1">
      <alignment vertical="top" wrapText="1"/>
    </xf>
    <xf numFmtId="0" fontId="8" fillId="4" borderId="1" xfId="0" applyFont="1" applyFill="1" applyBorder="1" applyAlignment="1">
      <alignment horizontal="left" vertical="top"/>
    </xf>
    <xf numFmtId="0" fontId="20" fillId="4" borderId="1" xfId="0" applyFont="1" applyFill="1" applyBorder="1" applyAlignment="1">
      <alignment horizontal="left" vertical="top" wrapText="1"/>
    </xf>
    <xf numFmtId="0" fontId="21" fillId="4" borderId="1" xfId="0" applyFont="1" applyFill="1" applyBorder="1" applyAlignment="1">
      <alignment vertical="top" wrapText="1"/>
    </xf>
    <xf numFmtId="0" fontId="16" fillId="4" borderId="1" xfId="0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11" fillId="5" borderId="1" xfId="0" applyFont="1" applyFill="1" applyBorder="1" applyAlignment="1">
      <alignment vertical="top" wrapText="1"/>
    </xf>
    <xf numFmtId="0" fontId="23" fillId="4" borderId="0" xfId="0" applyFont="1" applyFill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16" fillId="4" borderId="0" xfId="0" applyFont="1" applyFill="1" applyAlignment="1">
      <alignment vertical="top" wrapText="1"/>
    </xf>
    <xf numFmtId="0" fontId="2" fillId="4" borderId="1" xfId="0" applyFont="1" applyFill="1" applyBorder="1" applyAlignment="1">
      <alignment horizontal="center" vertical="top"/>
    </xf>
    <xf numFmtId="0" fontId="25" fillId="4" borderId="1" xfId="0" applyFont="1" applyFill="1" applyBorder="1" applyAlignment="1">
      <alignment horizontal="left" vertical="top" wrapText="1"/>
    </xf>
    <xf numFmtId="0" fontId="26" fillId="4" borderId="1" xfId="0" applyFont="1" applyFill="1" applyBorder="1" applyAlignment="1">
      <alignment wrapText="1"/>
    </xf>
    <xf numFmtId="0" fontId="27" fillId="0" borderId="1" xfId="0" applyFont="1" applyBorder="1" applyAlignment="1">
      <alignment horizontal="left" vertical="top" wrapText="1"/>
    </xf>
    <xf numFmtId="0" fontId="18" fillId="4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28" fillId="4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29" fillId="0" borderId="0" xfId="0" applyFont="1"/>
    <xf numFmtId="0" fontId="10" fillId="0" borderId="0" xfId="0" applyFont="1" applyAlignment="1">
      <alignment horizontal="center" vertical="top"/>
    </xf>
    <xf numFmtId="0" fontId="1" fillId="0" borderId="0" xfId="0" applyFont="1" applyAlignment="1">
      <alignment horizontal="center"/>
    </xf>
    <xf numFmtId="0" fontId="30" fillId="5" borderId="0" xfId="0" applyFont="1" applyFill="1" applyAlignment="1">
      <alignment wrapText="1"/>
    </xf>
    <xf numFmtId="0" fontId="1" fillId="5" borderId="0" xfId="0" applyFont="1" applyFill="1"/>
    <xf numFmtId="0" fontId="1" fillId="4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31" fillId="4" borderId="1" xfId="0" applyFont="1" applyFill="1" applyBorder="1" applyAlignment="1">
      <alignment vertical="top" wrapText="1"/>
    </xf>
    <xf numFmtId="0" fontId="1" fillId="4" borderId="0" xfId="0" applyFont="1" applyFill="1" applyAlignment="1">
      <alignment vertical="top" wrapText="1"/>
    </xf>
    <xf numFmtId="0" fontId="19" fillId="4" borderId="1" xfId="0" applyFont="1" applyFill="1" applyBorder="1" applyAlignment="1">
      <alignment vertical="top" wrapText="1"/>
    </xf>
    <xf numFmtId="0" fontId="4" fillId="4" borderId="0" xfId="0" applyFont="1" applyFill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16" fillId="7" borderId="1" xfId="0" applyFont="1" applyFill="1" applyBorder="1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0" fillId="0" borderId="0" xfId="0" applyFont="1" applyAlignment="1">
      <alignment vertical="top"/>
    </xf>
    <xf numFmtId="0" fontId="33" fillId="0" borderId="1" xfId="0" applyFont="1" applyBorder="1" applyAlignment="1">
      <alignment vertical="top" wrapText="1"/>
    </xf>
    <xf numFmtId="0" fontId="0" fillId="4" borderId="1" xfId="0" applyFont="1" applyFill="1" applyBorder="1" applyAlignment="1">
      <alignment vertical="top" wrapText="1"/>
    </xf>
    <xf numFmtId="0" fontId="34" fillId="4" borderId="1" xfId="0" applyFont="1" applyFill="1" applyBorder="1" applyAlignment="1">
      <alignment vertical="top" wrapText="1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vertical="top" wrapText="1"/>
    </xf>
    <xf numFmtId="0" fontId="16" fillId="4" borderId="1" xfId="0" applyFont="1" applyFill="1" applyBorder="1" applyAlignment="1">
      <alignment horizontal="left" vertical="top" wrapText="1"/>
    </xf>
    <xf numFmtId="0" fontId="0" fillId="4" borderId="0" xfId="0" applyFont="1" applyFill="1" applyAlignment="1">
      <alignment vertical="top" wrapText="1"/>
    </xf>
    <xf numFmtId="0" fontId="17" fillId="4" borderId="0" xfId="0" applyFont="1" applyFill="1" applyAlignment="1">
      <alignment vertical="top" wrapText="1"/>
    </xf>
    <xf numFmtId="0" fontId="35" fillId="4" borderId="0" xfId="0" applyFont="1" applyFill="1" applyAlignment="1">
      <alignment vertical="top" wrapText="1"/>
    </xf>
    <xf numFmtId="0" fontId="16" fillId="0" borderId="0" xfId="0" applyFont="1" applyAlignment="1">
      <alignment vertical="top" wrapText="1"/>
    </xf>
    <xf numFmtId="0" fontId="36" fillId="4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vertical="top" wrapText="1"/>
    </xf>
    <xf numFmtId="0" fontId="37" fillId="4" borderId="1" xfId="0" applyFont="1" applyFill="1" applyBorder="1" applyAlignment="1">
      <alignment vertical="top" wrapText="1"/>
    </xf>
    <xf numFmtId="0" fontId="0" fillId="0" borderId="1" xfId="0" applyFont="1" applyBorder="1" applyAlignment="1">
      <alignment horizontal="left" vertical="top" wrapText="1"/>
    </xf>
    <xf numFmtId="0" fontId="35" fillId="0" borderId="1" xfId="0" applyFont="1" applyBorder="1" applyAlignment="1">
      <alignment horizontal="left" vertical="top" wrapText="1"/>
    </xf>
    <xf numFmtId="0" fontId="17" fillId="4" borderId="1" xfId="0" applyFont="1" applyFill="1" applyBorder="1" applyAlignment="1">
      <alignment horizontal="left" vertical="top" wrapText="1"/>
    </xf>
    <xf numFmtId="0" fontId="18" fillId="4" borderId="1" xfId="0" applyFont="1" applyFill="1" applyBorder="1" applyAlignment="1">
      <alignment vertical="top" wrapText="1"/>
    </xf>
    <xf numFmtId="0" fontId="0" fillId="4" borderId="1" xfId="0" applyFont="1" applyFill="1" applyBorder="1" applyAlignment="1">
      <alignment horizontal="left" vertical="top" wrapText="1"/>
    </xf>
    <xf numFmtId="0" fontId="35" fillId="4" borderId="1" xfId="0" applyFont="1" applyFill="1" applyBorder="1" applyAlignment="1">
      <alignment horizontal="left" vertical="top" wrapText="1"/>
    </xf>
    <xf numFmtId="0" fontId="38" fillId="4" borderId="1" xfId="0" applyFont="1" applyFill="1" applyBorder="1" applyAlignment="1">
      <alignment horizontal="left" vertical="top" wrapText="1"/>
    </xf>
    <xf numFmtId="0" fontId="39" fillId="4" borderId="1" xfId="0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0" fontId="19" fillId="4" borderId="1" xfId="0" applyFont="1" applyFill="1" applyBorder="1" applyAlignment="1">
      <alignment horizontal="left" vertical="top" wrapText="1"/>
    </xf>
    <xf numFmtId="0" fontId="33" fillId="4" borderId="1" xfId="0" applyFont="1" applyFill="1" applyBorder="1" applyAlignment="1">
      <alignment horizontal="left" vertical="top" wrapText="1"/>
    </xf>
    <xf numFmtId="0" fontId="0" fillId="4" borderId="1" xfId="0" applyFont="1" applyFill="1" applyBorder="1" applyAlignment="1">
      <alignment vertical="top" wrapText="1"/>
    </xf>
    <xf numFmtId="0" fontId="1" fillId="4" borderId="1" xfId="0" applyFont="1" applyFill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4" borderId="0" xfId="0" applyFont="1" applyFill="1" applyAlignment="1">
      <alignment horizontal="left" vertical="top" wrapText="1"/>
    </xf>
    <xf numFmtId="0" fontId="33" fillId="4" borderId="0" xfId="0" applyFont="1" applyFill="1" applyAlignment="1">
      <alignment horizontal="left" vertical="top" wrapText="1"/>
    </xf>
    <xf numFmtId="0" fontId="18" fillId="4" borderId="0" xfId="0" applyFont="1" applyFill="1" applyAlignment="1">
      <alignment horizontal="center" vertical="center" wrapText="1"/>
    </xf>
    <xf numFmtId="0" fontId="33" fillId="0" borderId="1" xfId="0" applyFont="1" applyBorder="1" applyAlignment="1">
      <alignment horizontal="left" vertical="top" wrapText="1"/>
    </xf>
    <xf numFmtId="0" fontId="19" fillId="4" borderId="0" xfId="0" applyFont="1" applyFill="1" applyAlignment="1">
      <alignment horizontal="left" vertical="top"/>
    </xf>
    <xf numFmtId="0" fontId="19" fillId="4" borderId="0" xfId="0" applyFont="1" applyFill="1" applyAlignment="1">
      <alignment horizontal="left" vertical="top" wrapText="1"/>
    </xf>
    <xf numFmtId="0" fontId="16" fillId="4" borderId="0" xfId="0" applyFont="1" applyFill="1" applyAlignment="1">
      <alignment vertical="top" wrapText="1"/>
    </xf>
    <xf numFmtId="0" fontId="22" fillId="4" borderId="1" xfId="0" applyFont="1" applyFill="1" applyBorder="1" applyAlignment="1">
      <alignment vertical="top" wrapText="1"/>
    </xf>
    <xf numFmtId="0" fontId="40" fillId="0" borderId="1" xfId="0" applyFont="1" applyBorder="1" applyAlignment="1">
      <alignment horizontal="left" vertical="top" wrapText="1"/>
    </xf>
    <xf numFmtId="0" fontId="37" fillId="4" borderId="0" xfId="0" applyFont="1" applyFill="1" applyAlignment="1">
      <alignment vertical="top" wrapText="1"/>
    </xf>
    <xf numFmtId="0" fontId="41" fillId="0" borderId="1" xfId="0" applyFont="1" applyBorder="1" applyAlignment="1">
      <alignment horizontal="left" vertical="top" wrapText="1"/>
    </xf>
    <xf numFmtId="0" fontId="42" fillId="4" borderId="8" xfId="0" applyFont="1" applyFill="1" applyBorder="1" applyAlignment="1">
      <alignment horizontal="center" vertical="center" wrapText="1"/>
    </xf>
    <xf numFmtId="0" fontId="43" fillId="4" borderId="8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left" wrapText="1"/>
    </xf>
    <xf numFmtId="0" fontId="0" fillId="4" borderId="8" xfId="0" applyFont="1" applyFill="1" applyBorder="1" applyAlignment="1">
      <alignment horizontal="left" vertical="top" wrapText="1"/>
    </xf>
    <xf numFmtId="0" fontId="42" fillId="4" borderId="1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vertical="top" wrapText="1"/>
    </xf>
    <xf numFmtId="0" fontId="43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left" wrapText="1"/>
    </xf>
    <xf numFmtId="0" fontId="35" fillId="4" borderId="0" xfId="0" applyFont="1" applyFill="1" applyAlignment="1">
      <alignment horizontal="left" vertical="top" wrapText="1"/>
    </xf>
    <xf numFmtId="0" fontId="0" fillId="4" borderId="0" xfId="0" applyFont="1" applyFill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12" fillId="4" borderId="1" xfId="0" applyFont="1" applyFill="1" applyBorder="1" applyAlignment="1">
      <alignment vertical="top" wrapText="1"/>
    </xf>
    <xf numFmtId="0" fontId="19" fillId="4" borderId="1" xfId="0" applyFont="1" applyFill="1" applyBorder="1" applyAlignment="1">
      <alignment horizontal="left" vertical="top"/>
    </xf>
    <xf numFmtId="0" fontId="18" fillId="4" borderId="0" xfId="0" applyFont="1" applyFill="1" applyAlignment="1">
      <alignment horizontal="center" vertical="center" wrapText="1"/>
    </xf>
    <xf numFmtId="0" fontId="45" fillId="4" borderId="0" xfId="0" applyFont="1" applyFill="1" applyAlignment="1">
      <alignment horizontal="left" vertical="top" wrapText="1"/>
    </xf>
    <xf numFmtId="0" fontId="16" fillId="4" borderId="0" xfId="0" applyFont="1" applyFill="1" applyAlignment="1">
      <alignment vertical="top" wrapText="1"/>
    </xf>
    <xf numFmtId="0" fontId="16" fillId="4" borderId="0" xfId="0" applyFont="1" applyFill="1" applyAlignment="1">
      <alignment vertical="top" wrapText="1"/>
    </xf>
    <xf numFmtId="0" fontId="1" fillId="4" borderId="0" xfId="0" applyFont="1" applyFill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9" fillId="4" borderId="0" xfId="0" applyFont="1" applyFill="1" applyAlignment="1">
      <alignment horizontal="left" wrapText="1"/>
    </xf>
    <xf numFmtId="0" fontId="10" fillId="4" borderId="0" xfId="0" applyFont="1" applyFill="1" applyAlignment="1">
      <alignment horizontal="center" vertical="center" wrapText="1"/>
    </xf>
    <xf numFmtId="0" fontId="16" fillId="4" borderId="0" xfId="0" applyFont="1" applyFill="1" applyAlignment="1">
      <alignment vertical="top" wrapText="1"/>
    </xf>
    <xf numFmtId="0" fontId="18" fillId="4" borderId="0" xfId="0" applyFont="1" applyFill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0" fontId="46" fillId="4" borderId="0" xfId="0" applyFont="1" applyFill="1" applyAlignment="1">
      <alignment horizontal="left" vertical="top" wrapText="1"/>
    </xf>
    <xf numFmtId="0" fontId="47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vertical="top" wrapText="1"/>
    </xf>
    <xf numFmtId="0" fontId="48" fillId="4" borderId="0" xfId="0" applyFont="1" applyFill="1" applyAlignment="1">
      <alignment horizontal="left" vertical="top" wrapText="1"/>
    </xf>
    <xf numFmtId="0" fontId="35" fillId="4" borderId="0" xfId="0" applyFont="1" applyFill="1" applyAlignment="1">
      <alignment horizontal="left" vertical="top" wrapText="1"/>
    </xf>
    <xf numFmtId="0" fontId="49" fillId="4" borderId="0" xfId="0" applyFont="1" applyFill="1" applyAlignment="1">
      <alignment horizontal="left" vertical="top" wrapText="1"/>
    </xf>
    <xf numFmtId="0" fontId="33" fillId="4" borderId="0" xfId="0" applyFont="1" applyFill="1" applyAlignment="1">
      <alignment vertical="top" wrapText="1"/>
    </xf>
    <xf numFmtId="0" fontId="12" fillId="0" borderId="1" xfId="0" applyFont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left" vertical="top" wrapText="1"/>
    </xf>
    <xf numFmtId="0" fontId="1" fillId="4" borderId="0" xfId="0" applyFont="1" applyFill="1" applyAlignment="1">
      <alignment wrapText="1"/>
    </xf>
    <xf numFmtId="0" fontId="16" fillId="4" borderId="0" xfId="0" applyFont="1" applyFill="1" applyAlignment="1">
      <alignment horizontal="left" vertical="top" wrapText="1"/>
    </xf>
    <xf numFmtId="0" fontId="50" fillId="4" borderId="0" xfId="0" applyFont="1" applyFill="1" applyAlignment="1">
      <alignment horizontal="left" vertical="top" wrapText="1"/>
    </xf>
    <xf numFmtId="0" fontId="33" fillId="4" borderId="0" xfId="0" applyFont="1" applyFill="1" applyAlignment="1">
      <alignment horizontal="left" vertical="top" wrapText="1"/>
    </xf>
    <xf numFmtId="0" fontId="50" fillId="4" borderId="0" xfId="0" applyFont="1" applyFill="1" applyAlignment="1">
      <alignment vertical="top" wrapText="1"/>
    </xf>
    <xf numFmtId="0" fontId="10" fillId="4" borderId="0" xfId="0" applyFont="1" applyFill="1" applyAlignment="1">
      <alignment horizontal="center" vertical="top" wrapText="1"/>
    </xf>
    <xf numFmtId="0" fontId="1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center" vertical="top" wrapText="1"/>
    </xf>
    <xf numFmtId="0" fontId="10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1" fillId="0" borderId="1" xfId="0" applyFont="1" applyBorder="1" applyAlignment="1">
      <alignment wrapText="1"/>
    </xf>
    <xf numFmtId="0" fontId="19" fillId="4" borderId="1" xfId="0" applyFont="1" applyFill="1" applyBorder="1" applyAlignment="1">
      <alignment horizontal="left" wrapText="1"/>
    </xf>
    <xf numFmtId="0" fontId="1" fillId="0" borderId="1" xfId="0" applyFont="1" applyBorder="1" applyAlignment="1">
      <alignment horizontal="left" vertical="top" wrapText="1"/>
    </xf>
    <xf numFmtId="0" fontId="1" fillId="4" borderId="0" xfId="0" applyFont="1" applyFill="1" applyAlignment="1">
      <alignment wrapText="1"/>
    </xf>
    <xf numFmtId="0" fontId="4" fillId="4" borderId="0" xfId="0" applyFont="1" applyFill="1" applyAlignment="1">
      <alignment wrapText="1"/>
    </xf>
    <xf numFmtId="0" fontId="10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top" wrapText="1"/>
    </xf>
    <xf numFmtId="0" fontId="51" fillId="4" borderId="1" xfId="0" applyFont="1" applyFill="1" applyBorder="1" applyAlignment="1">
      <alignment vertical="top" wrapText="1"/>
    </xf>
    <xf numFmtId="0" fontId="1" fillId="4" borderId="1" xfId="0" applyFont="1" applyFill="1" applyBorder="1" applyAlignment="1">
      <alignment vertical="top" wrapText="1"/>
    </xf>
    <xf numFmtId="0" fontId="52" fillId="4" borderId="1" xfId="0" applyFont="1" applyFill="1" applyBorder="1" applyAlignment="1">
      <alignment vertical="top" wrapText="1"/>
    </xf>
    <xf numFmtId="0" fontId="19" fillId="4" borderId="0" xfId="0" applyFont="1" applyFill="1" applyAlignment="1">
      <alignment vertical="top" wrapText="1"/>
    </xf>
    <xf numFmtId="0" fontId="1" fillId="4" borderId="0" xfId="0" applyFont="1" applyFill="1" applyAlignment="1">
      <alignment vertical="top" wrapText="1"/>
    </xf>
    <xf numFmtId="0" fontId="1" fillId="4" borderId="0" xfId="0" applyFont="1" applyFill="1" applyAlignment="1">
      <alignment vertical="top" wrapText="1"/>
    </xf>
    <xf numFmtId="0" fontId="25" fillId="4" borderId="0" xfId="0" applyFont="1" applyFill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0" fontId="19" fillId="4" borderId="0" xfId="0" applyFont="1" applyFill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0" xfId="0" applyFont="1" applyAlignment="1">
      <alignment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vertical="top" wrapText="1"/>
    </xf>
    <xf numFmtId="0" fontId="10" fillId="4" borderId="1" xfId="0" applyFont="1" applyFill="1" applyBorder="1" applyAlignment="1">
      <alignment horizontal="center" vertical="center" wrapText="1"/>
    </xf>
    <xf numFmtId="0" fontId="53" fillId="0" borderId="1" xfId="0" applyFont="1" applyBorder="1" applyAlignment="1">
      <alignment vertical="top" wrapText="1"/>
    </xf>
    <xf numFmtId="0" fontId="22" fillId="0" borderId="1" xfId="0" applyFont="1" applyBorder="1" applyAlignment="1">
      <alignment vertical="top" wrapText="1"/>
    </xf>
    <xf numFmtId="0" fontId="54" fillId="4" borderId="0" xfId="0" applyFont="1" applyFill="1" applyAlignment="1">
      <alignment vertical="top" wrapText="1"/>
    </xf>
    <xf numFmtId="0" fontId="55" fillId="4" borderId="0" xfId="0" applyFont="1" applyFill="1" applyAlignment="1">
      <alignment horizontal="left"/>
    </xf>
    <xf numFmtId="0" fontId="56" fillId="4" borderId="1" xfId="0" applyFont="1" applyFill="1" applyBorder="1" applyAlignment="1">
      <alignment horizontal="left" vertical="top" wrapText="1"/>
    </xf>
    <xf numFmtId="0" fontId="22" fillId="4" borderId="1" xfId="0" applyFont="1" applyFill="1" applyBorder="1" applyAlignment="1">
      <alignment horizontal="left" vertical="top" wrapText="1"/>
    </xf>
    <xf numFmtId="0" fontId="19" fillId="0" borderId="0" xfId="0" applyFont="1" applyAlignment="1">
      <alignment vertical="top" wrapText="1"/>
    </xf>
    <xf numFmtId="0" fontId="19" fillId="4" borderId="1" xfId="0" applyFont="1" applyFill="1" applyBorder="1" applyAlignment="1">
      <alignment vertical="top" wrapText="1"/>
    </xf>
    <xf numFmtId="0" fontId="19" fillId="4" borderId="0" xfId="0" applyFont="1" applyFill="1" applyAlignment="1">
      <alignment horizontal="left" vertical="top"/>
    </xf>
    <xf numFmtId="0" fontId="10" fillId="0" borderId="1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6" fillId="0" borderId="1" xfId="0" applyFont="1" applyBorder="1" applyAlignment="1">
      <alignment wrapText="1"/>
    </xf>
    <xf numFmtId="0" fontId="22" fillId="4" borderId="0" xfId="0" applyFont="1" applyFill="1" applyAlignment="1">
      <alignment vertical="top" wrapText="1"/>
    </xf>
    <xf numFmtId="0" fontId="10" fillId="0" borderId="8" xfId="0" applyFont="1" applyBorder="1" applyAlignment="1">
      <alignment horizontal="center" vertical="center" wrapText="1"/>
    </xf>
    <xf numFmtId="0" fontId="43" fillId="4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vertical="top" wrapText="1"/>
    </xf>
    <xf numFmtId="0" fontId="35" fillId="4" borderId="1" xfId="0" applyFont="1" applyFill="1" applyBorder="1" applyAlignment="1">
      <alignment vertical="top" wrapText="1"/>
    </xf>
    <xf numFmtId="0" fontId="10" fillId="4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vertical="top" wrapText="1"/>
    </xf>
    <xf numFmtId="0" fontId="1" fillId="4" borderId="0" xfId="0" applyFont="1" applyFill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9" fillId="4" borderId="0" xfId="0" applyFont="1" applyFill="1" applyAlignment="1">
      <alignment horizontal="left"/>
    </xf>
    <xf numFmtId="0" fontId="31" fillId="4" borderId="1" xfId="0" applyFont="1" applyFill="1" applyBorder="1" applyAlignment="1">
      <alignment horizontal="left" vertical="top" wrapText="1"/>
    </xf>
    <xf numFmtId="0" fontId="19" fillId="4" borderId="1" xfId="0" applyFont="1" applyFill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31" fillId="0" borderId="1" xfId="0" applyFont="1" applyBorder="1" applyAlignment="1">
      <alignment horizontal="left" vertical="top" wrapText="1"/>
    </xf>
    <xf numFmtId="0" fontId="58" fillId="4" borderId="1" xfId="0" applyFont="1" applyFill="1" applyBorder="1" applyAlignment="1">
      <alignment horizontal="left" wrapText="1"/>
    </xf>
    <xf numFmtId="0" fontId="4" fillId="0" borderId="1" xfId="0" applyFont="1" applyBorder="1" applyAlignment="1">
      <alignment vertical="top" wrapText="1"/>
    </xf>
    <xf numFmtId="0" fontId="19" fillId="0" borderId="1" xfId="0" applyFont="1" applyBorder="1" applyAlignment="1">
      <alignment horizontal="left" vertical="top" wrapText="1"/>
    </xf>
    <xf numFmtId="0" fontId="59" fillId="0" borderId="1" xfId="0" applyFont="1" applyBorder="1" applyAlignment="1">
      <alignment vertical="top" wrapText="1"/>
    </xf>
    <xf numFmtId="0" fontId="60" fillId="0" borderId="0" xfId="0" applyFont="1" applyAlignment="1">
      <alignment vertical="top" wrapText="1"/>
    </xf>
    <xf numFmtId="0" fontId="61" fillId="0" borderId="0" xfId="0" applyFont="1" applyAlignment="1">
      <alignment vertical="top" wrapText="1"/>
    </xf>
    <xf numFmtId="0" fontId="31" fillId="4" borderId="0" xfId="0" applyFont="1" applyFill="1" applyAlignment="1">
      <alignment vertical="top" wrapText="1"/>
    </xf>
    <xf numFmtId="0" fontId="4" fillId="4" borderId="0" xfId="0" applyFont="1" applyFill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33" fillId="4" borderId="0" xfId="0" applyFont="1" applyFill="1" applyAlignment="1">
      <alignment vertical="top" wrapText="1"/>
    </xf>
    <xf numFmtId="0" fontId="33" fillId="4" borderId="0" xfId="0" applyFont="1" applyFill="1" applyAlignment="1">
      <alignment vertical="top" wrapText="1"/>
    </xf>
    <xf numFmtId="0" fontId="33" fillId="4" borderId="1" xfId="0" applyFont="1" applyFill="1" applyBorder="1" applyAlignment="1">
      <alignment vertical="top" wrapText="1"/>
    </xf>
    <xf numFmtId="0" fontId="63" fillId="4" borderId="0" xfId="0" applyFont="1" applyFill="1" applyAlignment="1">
      <alignment vertical="top" wrapText="1"/>
    </xf>
    <xf numFmtId="0" fontId="35" fillId="4" borderId="0" xfId="0" applyFont="1" applyFill="1" applyAlignment="1">
      <alignment vertical="top" wrapText="1"/>
    </xf>
    <xf numFmtId="0" fontId="4" fillId="4" borderId="0" xfId="0" applyFont="1" applyFill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12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vertical="center" wrapText="1"/>
    </xf>
    <xf numFmtId="0" fontId="4" fillId="4" borderId="0" xfId="0" applyFont="1" applyFill="1" applyAlignment="1">
      <alignment vertical="top" wrapText="1"/>
    </xf>
    <xf numFmtId="0" fontId="4" fillId="4" borderId="0" xfId="0" applyFont="1" applyFill="1" applyAlignment="1">
      <alignment vertical="top" wrapText="1"/>
    </xf>
    <xf numFmtId="0" fontId="7" fillId="4" borderId="0" xfId="0" applyFont="1" applyFill="1" applyAlignment="1">
      <alignment horizontal="center" wrapText="1"/>
    </xf>
    <xf numFmtId="0" fontId="1" fillId="0" borderId="0" xfId="0" applyFont="1" applyAlignment="1">
      <alignment vertical="top" wrapText="1"/>
    </xf>
    <xf numFmtId="0" fontId="51" fillId="4" borderId="0" xfId="0" applyFont="1" applyFill="1" applyAlignment="1">
      <alignment horizontal="left"/>
    </xf>
    <xf numFmtId="0" fontId="19" fillId="4" borderId="0" xfId="0" applyFont="1" applyFill="1" applyAlignment="1">
      <alignment horizontal="left" vertical="top"/>
    </xf>
    <xf numFmtId="0" fontId="19" fillId="0" borderId="1" xfId="0" applyFont="1" applyBorder="1" applyAlignment="1">
      <alignment vertical="top" wrapText="1"/>
    </xf>
    <xf numFmtId="0" fontId="64" fillId="4" borderId="1" xfId="0" applyFont="1" applyFill="1" applyBorder="1" applyAlignment="1">
      <alignment horizontal="left" vertical="top"/>
    </xf>
    <xf numFmtId="0" fontId="65" fillId="4" borderId="1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vertical="top"/>
    </xf>
    <xf numFmtId="0" fontId="66" fillId="0" borderId="0" xfId="0" applyFont="1" applyAlignment="1">
      <alignment vertical="top" wrapText="1"/>
    </xf>
    <xf numFmtId="0" fontId="68" fillId="0" borderId="1" xfId="0" applyFont="1" applyBorder="1" applyAlignment="1">
      <alignment horizontal="left" vertical="top" wrapText="1"/>
    </xf>
    <xf numFmtId="0" fontId="69" fillId="4" borderId="1" xfId="0" applyFont="1" applyFill="1" applyBorder="1" applyAlignment="1">
      <alignment horizontal="left" vertical="top" wrapText="1"/>
    </xf>
    <xf numFmtId="0" fontId="70" fillId="4" borderId="1" xfId="0" applyFont="1" applyFill="1" applyBorder="1" applyAlignment="1">
      <alignment vertical="top" wrapText="1"/>
    </xf>
    <xf numFmtId="0" fontId="19" fillId="7" borderId="1" xfId="0" applyFont="1" applyFill="1" applyBorder="1" applyAlignment="1">
      <alignment horizontal="left" vertical="top" wrapText="1"/>
    </xf>
    <xf numFmtId="0" fontId="71" fillId="4" borderId="0" xfId="0" applyFont="1" applyFill="1" applyAlignment="1">
      <alignment horizontal="left" vertical="top" wrapText="1"/>
    </xf>
    <xf numFmtId="0" fontId="37" fillId="0" borderId="1" xfId="0" applyFont="1" applyBorder="1" applyAlignment="1">
      <alignment vertical="top" wrapText="1"/>
    </xf>
    <xf numFmtId="0" fontId="72" fillId="0" borderId="1" xfId="0" applyFont="1" applyBorder="1" applyAlignment="1">
      <alignment vertical="top" wrapText="1"/>
    </xf>
    <xf numFmtId="0" fontId="73" fillId="0" borderId="1" xfId="0" applyFont="1" applyBorder="1" applyAlignment="1">
      <alignment vertical="top" wrapText="1"/>
    </xf>
    <xf numFmtId="0" fontId="1" fillId="4" borderId="0" xfId="0" applyFont="1" applyFill="1" applyAlignment="1">
      <alignment vertical="top" wrapText="1"/>
    </xf>
    <xf numFmtId="0" fontId="1" fillId="4" borderId="0" xfId="0" applyFont="1" applyFill="1" applyAlignment="1">
      <alignment vertical="top" wrapText="1"/>
    </xf>
    <xf numFmtId="0" fontId="19" fillId="0" borderId="13" xfId="0" applyFont="1" applyBorder="1" applyAlignment="1">
      <alignment wrapText="1"/>
    </xf>
    <xf numFmtId="0" fontId="19" fillId="0" borderId="14" xfId="0" applyFont="1" applyBorder="1" applyAlignment="1">
      <alignment wrapText="1"/>
    </xf>
    <xf numFmtId="0" fontId="19" fillId="0" borderId="0" xfId="0" applyFont="1" applyAlignment="1">
      <alignment vertical="top"/>
    </xf>
    <xf numFmtId="0" fontId="19" fillId="4" borderId="0" xfId="0" applyFont="1" applyFill="1" applyAlignment="1">
      <alignment vertical="top"/>
    </xf>
    <xf numFmtId="0" fontId="19" fillId="4" borderId="0" xfId="0" applyFont="1" applyFill="1" applyAlignment="1">
      <alignment wrapText="1"/>
    </xf>
    <xf numFmtId="0" fontId="1" fillId="4" borderId="0" xfId="0" applyFont="1" applyFill="1" applyAlignment="1">
      <alignment wrapText="1"/>
    </xf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horizontal="left" vertical="top" wrapText="1"/>
    </xf>
    <xf numFmtId="0" fontId="1" fillId="0" borderId="0" xfId="0" applyFont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" fillId="4" borderId="0" xfId="0" applyFont="1" applyFill="1"/>
    <xf numFmtId="0" fontId="74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75" fillId="4" borderId="1" xfId="0" applyFont="1" applyFill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0" fillId="4" borderId="0" xfId="0" applyFont="1" applyFill="1" applyAlignment="1">
      <alignment vertical="top" wrapText="1"/>
    </xf>
    <xf numFmtId="0" fontId="16" fillId="0" borderId="0" xfId="0" applyFont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4" borderId="0" xfId="0" applyFont="1" applyFill="1" applyAlignment="1">
      <alignment horizontal="left" vertical="top" wrapText="1"/>
    </xf>
    <xf numFmtId="0" fontId="19" fillId="0" borderId="1" xfId="0" applyFont="1" applyBorder="1" applyAlignment="1">
      <alignment horizontal="left" vertical="top" wrapText="1"/>
    </xf>
    <xf numFmtId="0" fontId="76" fillId="0" borderId="0" xfId="0" applyFont="1" applyAlignment="1">
      <alignment vertical="top" wrapText="1"/>
    </xf>
    <xf numFmtId="0" fontId="77" fillId="4" borderId="0" xfId="0" applyFont="1" applyFill="1" applyAlignment="1">
      <alignment horizontal="left" vertical="top" wrapText="1"/>
    </xf>
    <xf numFmtId="0" fontId="78" fillId="0" borderId="1" xfId="0" applyFont="1" applyBorder="1" applyAlignment="1">
      <alignment horizontal="left" vertical="top" wrapText="1"/>
    </xf>
    <xf numFmtId="0" fontId="33" fillId="0" borderId="1" xfId="0" applyFont="1" applyBorder="1" applyAlignment="1">
      <alignment vertical="top" wrapText="1"/>
    </xf>
    <xf numFmtId="0" fontId="0" fillId="4" borderId="0" xfId="0" applyFont="1" applyFill="1" applyAlignment="1">
      <alignment vertical="top" wrapText="1"/>
    </xf>
    <xf numFmtId="0" fontId="1" fillId="0" borderId="0" xfId="0" applyFont="1" applyAlignment="1"/>
    <xf numFmtId="0" fontId="79" fillId="0" borderId="1" xfId="0" applyFont="1" applyBorder="1" applyAlignment="1">
      <alignment vertical="top" wrapText="1"/>
    </xf>
    <xf numFmtId="0" fontId="80" fillId="4" borderId="0" xfId="0" applyFont="1" applyFill="1" applyAlignment="1">
      <alignment vertical="top" wrapText="1"/>
    </xf>
    <xf numFmtId="0" fontId="1" fillId="7" borderId="1" xfId="0" applyFont="1" applyFill="1" applyBorder="1" applyAlignment="1">
      <alignment vertical="top" wrapText="1"/>
    </xf>
    <xf numFmtId="0" fontId="81" fillId="0" borderId="0" xfId="0" applyFont="1" applyAlignment="1">
      <alignment vertical="top" wrapText="1"/>
    </xf>
    <xf numFmtId="0" fontId="26" fillId="4" borderId="0" xfId="0" applyFont="1" applyFill="1" applyAlignment="1">
      <alignment vertical="top" wrapText="1"/>
    </xf>
    <xf numFmtId="0" fontId="26" fillId="4" borderId="1" xfId="0" applyFont="1" applyFill="1" applyBorder="1" applyAlignment="1">
      <alignment vertical="top" wrapText="1"/>
    </xf>
    <xf numFmtId="0" fontId="82" fillId="0" borderId="1" xfId="0" applyFont="1" applyBorder="1" applyAlignment="1">
      <alignment vertical="top" wrapText="1"/>
    </xf>
    <xf numFmtId="0" fontId="12" fillId="4" borderId="0" xfId="0" applyFont="1" applyFill="1" applyAlignment="1">
      <alignment vertical="top" wrapText="1"/>
    </xf>
    <xf numFmtId="0" fontId="4" fillId="4" borderId="0" xfId="0" applyFont="1" applyFill="1" applyAlignment="1">
      <alignment vertical="top"/>
    </xf>
    <xf numFmtId="0" fontId="62" fillId="4" borderId="0" xfId="0" applyFont="1" applyFill="1" applyAlignment="1">
      <alignment vertical="top" wrapText="1"/>
    </xf>
    <xf numFmtId="0" fontId="26" fillId="4" borderId="0" xfId="0" applyFont="1" applyFill="1" applyAlignment="1">
      <alignment vertical="top"/>
    </xf>
    <xf numFmtId="0" fontId="83" fillId="4" borderId="0" xfId="0" applyFont="1" applyFill="1" applyAlignment="1">
      <alignment horizontal="center" wrapText="1"/>
    </xf>
    <xf numFmtId="0" fontId="84" fillId="4" borderId="0" xfId="0" applyFont="1" applyFill="1" applyAlignment="1">
      <alignment vertical="top" wrapText="1"/>
    </xf>
    <xf numFmtId="0" fontId="83" fillId="4" borderId="0" xfId="0" applyFont="1" applyFill="1" applyAlignment="1">
      <alignment vertical="top" wrapText="1"/>
    </xf>
    <xf numFmtId="0" fontId="84" fillId="4" borderId="0" xfId="0" applyFont="1" applyFill="1" applyAlignment="1">
      <alignment vertical="top" wrapText="1"/>
    </xf>
    <xf numFmtId="0" fontId="10" fillId="4" borderId="4" xfId="0" applyFont="1" applyFill="1" applyBorder="1" applyAlignment="1">
      <alignment vertical="top" wrapText="1"/>
    </xf>
    <xf numFmtId="0" fontId="84" fillId="4" borderId="0" xfId="0" applyFont="1" applyFill="1" applyAlignment="1">
      <alignment vertical="top"/>
    </xf>
    <xf numFmtId="0" fontId="84" fillId="0" borderId="15" xfId="0" applyFont="1" applyBorder="1" applyAlignment="1">
      <alignment vertical="top" wrapText="1"/>
    </xf>
    <xf numFmtId="0" fontId="10" fillId="4" borderId="15" xfId="0" applyFont="1" applyFill="1" applyBorder="1" applyAlignment="1">
      <alignment vertical="top" wrapText="1"/>
    </xf>
    <xf numFmtId="0" fontId="84" fillId="0" borderId="15" xfId="0" applyFont="1" applyBorder="1" applyAlignment="1">
      <alignment vertical="top" wrapText="1"/>
    </xf>
    <xf numFmtId="0" fontId="26" fillId="4" borderId="0" xfId="0" applyFont="1" applyFill="1" applyAlignment="1">
      <alignment vertical="top" wrapText="1"/>
    </xf>
    <xf numFmtId="0" fontId="26" fillId="4" borderId="0" xfId="0" applyFont="1" applyFill="1" applyAlignment="1">
      <alignment vertical="top" wrapText="1"/>
    </xf>
    <xf numFmtId="0" fontId="84" fillId="4" borderId="15" xfId="0" applyFont="1" applyFill="1" applyBorder="1" applyAlignment="1">
      <alignment vertical="top" wrapText="1"/>
    </xf>
    <xf numFmtId="0" fontId="84" fillId="4" borderId="0" xfId="0" applyFont="1" applyFill="1" applyAlignment="1">
      <alignment vertical="top" wrapText="1"/>
    </xf>
    <xf numFmtId="0" fontId="85" fillId="4" borderId="1" xfId="0" applyFont="1" applyFill="1" applyBorder="1" applyAlignment="1">
      <alignment horizontal="left" vertical="top" wrapText="1"/>
    </xf>
    <xf numFmtId="0" fontId="19" fillId="4" borderId="1" xfId="0" applyFont="1" applyFill="1" applyBorder="1" applyAlignment="1">
      <alignment horizontal="left" vertical="top" wrapText="1"/>
    </xf>
    <xf numFmtId="0" fontId="31" fillId="4" borderId="1" xfId="0" applyFont="1" applyFill="1" applyBorder="1" applyAlignment="1">
      <alignment vertical="top" wrapText="1"/>
    </xf>
    <xf numFmtId="0" fontId="86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center" vertical="top" wrapText="1"/>
    </xf>
    <xf numFmtId="0" fontId="33" fillId="4" borderId="0" xfId="0" applyFont="1" applyFill="1" applyAlignment="1">
      <alignment horizontal="left" vertical="top" wrapText="1"/>
    </xf>
    <xf numFmtId="0" fontId="87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center" wrapText="1"/>
    </xf>
    <xf numFmtId="0" fontId="19" fillId="0" borderId="1" xfId="0" applyFont="1" applyBorder="1" applyAlignment="1">
      <alignment horizontal="left" vertical="top" wrapText="1"/>
    </xf>
    <xf numFmtId="0" fontId="31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left" vertical="top" wrapText="1"/>
    </xf>
    <xf numFmtId="0" fontId="44" fillId="4" borderId="0" xfId="0" applyFont="1" applyFill="1" applyAlignment="1">
      <alignment horizontal="center" vertical="top" wrapText="1"/>
    </xf>
    <xf numFmtId="0" fontId="88" fillId="0" borderId="0" xfId="0" applyFont="1" applyAlignment="1">
      <alignment vertical="top" wrapText="1"/>
    </xf>
    <xf numFmtId="0" fontId="89" fillId="4" borderId="1" xfId="0" applyFont="1" applyFill="1" applyBorder="1" applyAlignment="1">
      <alignment horizontal="center" vertical="center" wrapText="1"/>
    </xf>
    <xf numFmtId="0" fontId="67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vertical="top" wrapText="1"/>
    </xf>
    <xf numFmtId="0" fontId="90" fillId="0" borderId="1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84" fillId="0" borderId="1" xfId="0" applyFont="1" applyBorder="1" applyAlignment="1">
      <alignment vertical="top"/>
    </xf>
    <xf numFmtId="0" fontId="10" fillId="0" borderId="0" xfId="0" applyFont="1" applyAlignment="1">
      <alignment horizontal="center" vertical="center"/>
    </xf>
    <xf numFmtId="0" fontId="0" fillId="4" borderId="0" xfId="0" applyFont="1" applyFill="1" applyAlignment="1">
      <alignment vertical="top" wrapText="1"/>
    </xf>
    <xf numFmtId="0" fontId="1" fillId="0" borderId="15" xfId="0" applyFont="1" applyBorder="1" applyAlignment="1">
      <alignment vertical="top"/>
    </xf>
    <xf numFmtId="0" fontId="84" fillId="0" borderId="1" xfId="0" applyFont="1" applyBorder="1" applyAlignment="1">
      <alignment vertical="top" wrapText="1"/>
    </xf>
    <xf numFmtId="0" fontId="9" fillId="4" borderId="0" xfId="0" applyFont="1" applyFill="1" applyAlignment="1">
      <alignment horizontal="center" vertical="top" wrapText="1"/>
    </xf>
    <xf numFmtId="0" fontId="0" fillId="0" borderId="1" xfId="0" applyFont="1" applyBorder="1" applyAlignment="1">
      <alignment vertical="top" wrapText="1"/>
    </xf>
    <xf numFmtId="0" fontId="93" fillId="4" borderId="0" xfId="0" applyFont="1" applyFill="1" applyAlignment="1">
      <alignment vertical="top" wrapText="1"/>
    </xf>
    <xf numFmtId="0" fontId="26" fillId="4" borderId="0" xfId="0" applyFont="1" applyFill="1" applyAlignment="1">
      <alignment vertical="top" wrapText="1"/>
    </xf>
    <xf numFmtId="0" fontId="10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94" fillId="0" borderId="4" xfId="0" applyFont="1" applyBorder="1" applyAlignment="1">
      <alignment horizontal="left" vertical="top" wrapText="1"/>
    </xf>
    <xf numFmtId="0" fontId="7" fillId="4" borderId="0" xfId="0" applyFont="1" applyFill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top"/>
    </xf>
    <xf numFmtId="0" fontId="95" fillId="4" borderId="15" xfId="0" applyFont="1" applyFill="1" applyBorder="1" applyAlignment="1">
      <alignment vertical="top" wrapText="1"/>
    </xf>
    <xf numFmtId="0" fontId="84" fillId="4" borderId="15" xfId="0" applyFont="1" applyFill="1" applyBorder="1" applyAlignment="1">
      <alignment vertical="top" wrapText="1"/>
    </xf>
    <xf numFmtId="0" fontId="84" fillId="4" borderId="0" xfId="0" applyFont="1" applyFill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84" fillId="0" borderId="15" xfId="0" applyFont="1" applyBorder="1" applyAlignment="1">
      <alignment vertical="top" wrapText="1"/>
    </xf>
    <xf numFmtId="0" fontId="10" fillId="0" borderId="17" xfId="0" applyFont="1" applyBorder="1" applyAlignment="1">
      <alignment horizontal="center" vertical="center" wrapText="1"/>
    </xf>
    <xf numFmtId="0" fontId="90" fillId="0" borderId="15" xfId="0" applyFont="1" applyBorder="1" applyAlignment="1">
      <alignment vertical="top" wrapText="1"/>
    </xf>
    <xf numFmtId="0" fontId="84" fillId="0" borderId="1" xfId="0" applyFont="1" applyBorder="1" applyAlignment="1">
      <alignment vertical="top" wrapText="1"/>
    </xf>
    <xf numFmtId="0" fontId="96" fillId="0" borderId="15" xfId="0" applyFont="1" applyBorder="1" applyAlignment="1">
      <alignment vertical="top" wrapText="1"/>
    </xf>
    <xf numFmtId="0" fontId="0" fillId="4" borderId="0" xfId="0" applyFont="1" applyFill="1" applyAlignment="1">
      <alignment vertical="top"/>
    </xf>
    <xf numFmtId="0" fontId="97" fillId="0" borderId="1" xfId="0" applyFont="1" applyBorder="1" applyAlignment="1">
      <alignment vertical="top" wrapText="1"/>
    </xf>
    <xf numFmtId="0" fontId="10" fillId="0" borderId="15" xfId="0" applyFont="1" applyBorder="1" applyAlignment="1">
      <alignment horizontal="center" vertical="center"/>
    </xf>
    <xf numFmtId="0" fontId="10" fillId="4" borderId="1" xfId="0" applyFont="1" applyFill="1" applyBorder="1" applyAlignment="1">
      <alignment vertical="top"/>
    </xf>
    <xf numFmtId="0" fontId="4" fillId="4" borderId="1" xfId="0" applyFont="1" applyFill="1" applyBorder="1" applyAlignment="1">
      <alignment vertical="top"/>
    </xf>
    <xf numFmtId="0" fontId="84" fillId="4" borderId="1" xfId="0" applyFont="1" applyFill="1" applyBorder="1" applyAlignment="1">
      <alignment vertical="top" wrapText="1"/>
    </xf>
    <xf numFmtId="0" fontId="4" fillId="4" borderId="15" xfId="0" applyFont="1" applyFill="1" applyBorder="1" applyAlignment="1">
      <alignment horizontal="left" vertical="top" wrapText="1"/>
    </xf>
    <xf numFmtId="0" fontId="4" fillId="4" borderId="15" xfId="0" applyFont="1" applyFill="1" applyBorder="1" applyAlignment="1">
      <alignment horizontal="left" vertical="top"/>
    </xf>
    <xf numFmtId="0" fontId="84" fillId="4" borderId="0" xfId="0" applyFont="1" applyFill="1" applyAlignment="1">
      <alignment horizontal="left" vertical="top"/>
    </xf>
    <xf numFmtId="0" fontId="22" fillId="0" borderId="1" xfId="0" applyFont="1" applyBorder="1" applyAlignment="1">
      <alignment vertical="top"/>
    </xf>
    <xf numFmtId="0" fontId="35" fillId="4" borderId="1" xfId="0" applyFont="1" applyFill="1" applyBorder="1" applyAlignment="1">
      <alignment vertical="top" wrapText="1"/>
    </xf>
    <xf numFmtId="0" fontId="4" fillId="0" borderId="15" xfId="0" applyFont="1" applyBorder="1" applyAlignment="1">
      <alignment vertical="top"/>
    </xf>
    <xf numFmtId="0" fontId="43" fillId="0" borderId="15" xfId="0" applyFont="1" applyBorder="1" applyAlignment="1">
      <alignment horizontal="center" vertical="center"/>
    </xf>
    <xf numFmtId="0" fontId="10" fillId="0" borderId="15" xfId="0" applyFont="1" applyBorder="1" applyAlignment="1">
      <alignment vertical="top"/>
    </xf>
    <xf numFmtId="0" fontId="1" fillId="0" borderId="15" xfId="0" applyFont="1" applyBorder="1" applyAlignment="1">
      <alignment horizontal="left" vertical="top" wrapText="1"/>
    </xf>
    <xf numFmtId="0" fontId="1" fillId="4" borderId="15" xfId="0" applyFont="1" applyFill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" fillId="4" borderId="15" xfId="0" applyFont="1" applyFill="1" applyBorder="1" applyAlignment="1">
      <alignment vertical="top" wrapText="1"/>
    </xf>
    <xf numFmtId="0" fontId="1" fillId="4" borderId="15" xfId="0" applyFont="1" applyFill="1" applyBorder="1" applyAlignment="1">
      <alignment vertical="top" wrapText="1"/>
    </xf>
    <xf numFmtId="0" fontId="84" fillId="4" borderId="0" xfId="0" applyFont="1" applyFill="1" applyAlignment="1">
      <alignment vertical="top" wrapText="1"/>
    </xf>
    <xf numFmtId="0" fontId="98" fillId="0" borderId="15" xfId="0" applyFont="1" applyBorder="1" applyAlignment="1">
      <alignment vertical="top"/>
    </xf>
    <xf numFmtId="0" fontId="1" fillId="4" borderId="15" xfId="0" applyFont="1" applyFill="1" applyBorder="1" applyAlignment="1">
      <alignment vertical="top" wrapText="1"/>
    </xf>
    <xf numFmtId="0" fontId="1" fillId="0" borderId="1" xfId="0" applyFont="1" applyBorder="1" applyAlignment="1"/>
    <xf numFmtId="0" fontId="83" fillId="4" borderId="0" xfId="0" applyFont="1" applyFill="1" applyAlignment="1">
      <alignment horizontal="center" vertical="center"/>
    </xf>
    <xf numFmtId="0" fontId="83" fillId="4" borderId="0" xfId="0" applyFont="1" applyFill="1" applyAlignment="1">
      <alignment horizontal="center" vertical="center" wrapText="1"/>
    </xf>
    <xf numFmtId="0" fontId="84" fillId="4" borderId="0" xfId="0" applyFont="1" applyFill="1" applyAlignment="1">
      <alignment vertical="top" wrapText="1"/>
    </xf>
    <xf numFmtId="0" fontId="84" fillId="0" borderId="1" xfId="0" applyFont="1" applyBorder="1" applyAlignment="1">
      <alignment vertical="top" wrapText="1"/>
    </xf>
    <xf numFmtId="0" fontId="83" fillId="4" borderId="0" xfId="0" applyFont="1" applyFill="1" applyAlignment="1">
      <alignment horizontal="center" vertical="top"/>
    </xf>
    <xf numFmtId="0" fontId="83" fillId="4" borderId="0" xfId="0" applyFont="1" applyFill="1" applyAlignment="1">
      <alignment horizontal="center" vertical="top" wrapText="1"/>
    </xf>
    <xf numFmtId="0" fontId="84" fillId="4" borderId="0" xfId="0" applyFont="1" applyFill="1" applyAlignment="1">
      <alignment horizontal="left" vertical="top" wrapText="1"/>
    </xf>
    <xf numFmtId="0" fontId="10" fillId="0" borderId="15" xfId="0" applyFont="1" applyBorder="1" applyAlignment="1">
      <alignment vertical="top" wrapText="1"/>
    </xf>
    <xf numFmtId="0" fontId="22" fillId="0" borderId="15" xfId="0" applyFont="1" applyBorder="1" applyAlignment="1">
      <alignment vertical="top" wrapText="1"/>
    </xf>
    <xf numFmtId="0" fontId="84" fillId="4" borderId="0" xfId="0" applyFont="1" applyFill="1" applyAlignment="1"/>
    <xf numFmtId="0" fontId="99" fillId="4" borderId="0" xfId="0" applyFont="1" applyFill="1" applyAlignment="1">
      <alignment vertical="top" wrapText="1"/>
    </xf>
    <xf numFmtId="0" fontId="0" fillId="4" borderId="0" xfId="0" applyFont="1" applyFill="1" applyAlignment="1">
      <alignment wrapText="1"/>
    </xf>
    <xf numFmtId="0" fontId="26" fillId="4" borderId="0" xfId="0" applyFont="1" applyFill="1" applyAlignment="1">
      <alignment wrapText="1"/>
    </xf>
    <xf numFmtId="0" fontId="4" fillId="4" borderId="0" xfId="0" applyFont="1" applyFill="1" applyAlignment="1">
      <alignment wrapText="1"/>
    </xf>
    <xf numFmtId="0" fontId="12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6" fillId="4" borderId="0" xfId="0" applyFont="1" applyFill="1" applyAlignment="1">
      <alignment vertical="top" wrapText="1"/>
    </xf>
    <xf numFmtId="0" fontId="22" fillId="0" borderId="0" xfId="0" applyFont="1" applyAlignment="1">
      <alignment vertical="top" wrapText="1"/>
    </xf>
    <xf numFmtId="0" fontId="0" fillId="4" borderId="1" xfId="0" applyFont="1" applyFill="1" applyBorder="1" applyAlignment="1">
      <alignment vertical="top" wrapText="1"/>
    </xf>
    <xf numFmtId="0" fontId="100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1" fillId="0" borderId="15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01" fillId="0" borderId="1" xfId="0" applyFont="1" applyBorder="1" applyAlignment="1">
      <alignment horizontal="left" vertical="top" wrapText="1"/>
    </xf>
    <xf numFmtId="0" fontId="43" fillId="0" borderId="1" xfId="0" applyFont="1" applyBorder="1" applyAlignment="1">
      <alignment horizontal="center" vertical="center" wrapText="1"/>
    </xf>
    <xf numFmtId="0" fontId="25" fillId="4" borderId="1" xfId="0" applyFont="1" applyFill="1" applyBorder="1" applyAlignment="1">
      <alignment vertical="top" wrapText="1"/>
    </xf>
    <xf numFmtId="0" fontId="1" fillId="4" borderId="15" xfId="0" applyFont="1" applyFill="1" applyBorder="1" applyAlignment="1">
      <alignment vertical="top"/>
    </xf>
    <xf numFmtId="0" fontId="84" fillId="4" borderId="1" xfId="0" applyFont="1" applyFill="1" applyBorder="1" applyAlignment="1">
      <alignment vertical="top" wrapText="1"/>
    </xf>
    <xf numFmtId="0" fontId="1" fillId="4" borderId="15" xfId="0" applyFont="1" applyFill="1" applyBorder="1" applyAlignment="1">
      <alignment horizontal="left" vertical="top" wrapText="1"/>
    </xf>
    <xf numFmtId="0" fontId="1" fillId="4" borderId="15" xfId="0" applyFont="1" applyFill="1" applyBorder="1" applyAlignment="1">
      <alignment horizontal="left" vertical="top"/>
    </xf>
    <xf numFmtId="0" fontId="1" fillId="0" borderId="15" xfId="0" applyFont="1" applyBorder="1" applyAlignment="1">
      <alignment vertical="top"/>
    </xf>
    <xf numFmtId="0" fontId="1" fillId="0" borderId="15" xfId="0" applyFont="1" applyBorder="1" applyAlignment="1">
      <alignment vertical="top"/>
    </xf>
    <xf numFmtId="0" fontId="102" fillId="0" borderId="1" xfId="0" applyFont="1" applyBorder="1" applyAlignment="1">
      <alignment vertical="top" wrapText="1"/>
    </xf>
    <xf numFmtId="0" fontId="103" fillId="4" borderId="1" xfId="0" applyFont="1" applyFill="1" applyBorder="1" applyAlignment="1">
      <alignment vertical="top" wrapText="1"/>
    </xf>
    <xf numFmtId="0" fontId="104" fillId="4" borderId="1" xfId="0" applyFont="1" applyFill="1" applyBorder="1" applyAlignment="1">
      <alignment vertical="top" wrapText="1"/>
    </xf>
    <xf numFmtId="0" fontId="105" fillId="0" borderId="15" xfId="0" applyFont="1" applyBorder="1" applyAlignment="1">
      <alignment vertical="top" wrapText="1"/>
    </xf>
    <xf numFmtId="0" fontId="1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top"/>
    </xf>
    <xf numFmtId="0" fontId="43" fillId="0" borderId="1" xfId="0" applyFont="1" applyBorder="1" applyAlignment="1">
      <alignment horizontal="center" vertical="center"/>
    </xf>
    <xf numFmtId="0" fontId="33" fillId="4" borderId="0" xfId="0" applyFont="1" applyFill="1" applyAlignment="1">
      <alignment vertical="top" wrapText="1"/>
    </xf>
    <xf numFmtId="0" fontId="84" fillId="4" borderId="0" xfId="0" applyFont="1" applyFill="1" applyAlignment="1">
      <alignment vertical="top" wrapText="1"/>
    </xf>
    <xf numFmtId="0" fontId="4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4" borderId="0" xfId="0" applyFont="1" applyFill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67" fillId="4" borderId="1" xfId="0" applyFont="1" applyFill="1" applyBorder="1" applyAlignment="1">
      <alignment horizontal="center" vertical="top" wrapText="1"/>
    </xf>
    <xf numFmtId="0" fontId="92" fillId="4" borderId="1" xfId="0" applyFont="1" applyFill="1" applyBorder="1" applyAlignment="1">
      <alignment horizontal="center" vertical="top" wrapText="1"/>
    </xf>
    <xf numFmtId="0" fontId="4" fillId="0" borderId="1" xfId="0" applyFont="1" applyBorder="1" applyAlignment="1"/>
    <xf numFmtId="0" fontId="106" fillId="4" borderId="1" xfId="0" applyFont="1" applyFill="1" applyBorder="1" applyAlignment="1">
      <alignment vertical="top" wrapText="1"/>
    </xf>
    <xf numFmtId="0" fontId="16" fillId="4" borderId="15" xfId="0" applyFont="1" applyFill="1" applyBorder="1" applyAlignment="1">
      <alignment vertical="top" wrapText="1"/>
    </xf>
    <xf numFmtId="0" fontId="35" fillId="4" borderId="1" xfId="0" applyFont="1" applyFill="1" applyBorder="1" applyAlignment="1">
      <alignment horizontal="left" vertical="top" wrapText="1"/>
    </xf>
    <xf numFmtId="0" fontId="16" fillId="0" borderId="15" xfId="0" applyFont="1" applyBorder="1" applyAlignment="1">
      <alignment vertical="top" wrapText="1"/>
    </xf>
    <xf numFmtId="0" fontId="33" fillId="0" borderId="15" xfId="0" applyFont="1" applyBorder="1" applyAlignment="1">
      <alignment vertical="top" wrapText="1"/>
    </xf>
    <xf numFmtId="0" fontId="0" fillId="4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4" fillId="4" borderId="15" xfId="0" applyFont="1" applyFill="1" applyBorder="1" applyAlignment="1">
      <alignment vertical="top" wrapText="1"/>
    </xf>
    <xf numFmtId="0" fontId="4" fillId="4" borderId="15" xfId="0" applyFont="1" applyFill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31" fillId="0" borderId="1" xfId="0" applyFont="1" applyBorder="1" applyAlignment="1">
      <alignment wrapText="1"/>
    </xf>
    <xf numFmtId="0" fontId="8" fillId="4" borderId="0" xfId="0" applyFont="1" applyFill="1" applyAlignment="1">
      <alignment vertical="top" wrapText="1"/>
    </xf>
    <xf numFmtId="0" fontId="8" fillId="4" borderId="0" xfId="0" applyFont="1" applyFill="1" applyAlignment="1">
      <alignment vertical="top"/>
    </xf>
    <xf numFmtId="0" fontId="0" fillId="4" borderId="0" xfId="0" applyFont="1" applyFill="1" applyAlignment="1"/>
    <xf numFmtId="0" fontId="1" fillId="7" borderId="1" xfId="0" applyFont="1" applyFill="1" applyBorder="1" applyAlignment="1">
      <alignment horizontal="left" vertical="top" wrapText="1"/>
    </xf>
    <xf numFmtId="0" fontId="19" fillId="0" borderId="1" xfId="0" applyFont="1" applyBorder="1" applyAlignment="1">
      <alignment vertical="top" wrapText="1"/>
    </xf>
    <xf numFmtId="0" fontId="16" fillId="7" borderId="1" xfId="0" applyFont="1" applyFill="1" applyBorder="1" applyAlignment="1">
      <alignment horizontal="left" vertical="top" wrapText="1"/>
    </xf>
    <xf numFmtId="0" fontId="19" fillId="4" borderId="0" xfId="0" applyFont="1" applyFill="1" applyAlignment="1">
      <alignment wrapText="1"/>
    </xf>
    <xf numFmtId="0" fontId="19" fillId="4" borderId="19" xfId="0" applyFont="1" applyFill="1" applyBorder="1" applyAlignment="1">
      <alignment vertical="top" wrapText="1"/>
    </xf>
    <xf numFmtId="0" fontId="19" fillId="0" borderId="0" xfId="0" applyFont="1" applyAlignment="1">
      <alignment wrapText="1"/>
    </xf>
    <xf numFmtId="0" fontId="19" fillId="0" borderId="1" xfId="0" applyFont="1" applyBorder="1" applyAlignment="1">
      <alignment vertical="top" wrapText="1"/>
    </xf>
    <xf numFmtId="0" fontId="1" fillId="7" borderId="9" xfId="0" applyFont="1" applyFill="1" applyBorder="1" applyAlignment="1">
      <alignment vertical="top" wrapText="1"/>
    </xf>
    <xf numFmtId="0" fontId="37" fillId="0" borderId="15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/>
    </xf>
    <xf numFmtId="0" fontId="25" fillId="7" borderId="1" xfId="0" applyFont="1" applyFill="1" applyBorder="1" applyAlignment="1">
      <alignment vertical="top" wrapText="1"/>
    </xf>
    <xf numFmtId="0" fontId="67" fillId="4" borderId="1" xfId="0" applyFont="1" applyFill="1" applyBorder="1" applyAlignment="1">
      <alignment horizontal="center" wrapText="1"/>
    </xf>
    <xf numFmtId="0" fontId="67" fillId="4" borderId="4" xfId="0" applyFont="1" applyFill="1" applyBorder="1" applyAlignment="1">
      <alignment horizontal="center" wrapText="1"/>
    </xf>
    <xf numFmtId="0" fontId="107" fillId="4" borderId="1" xfId="0" applyFont="1" applyFill="1" applyBorder="1" applyAlignment="1">
      <alignment horizontal="center" vertical="top" wrapText="1"/>
    </xf>
    <xf numFmtId="0" fontId="10" fillId="0" borderId="9" xfId="0" applyFont="1" applyBorder="1" applyAlignment="1">
      <alignment horizontal="center" vertical="center" wrapText="1"/>
    </xf>
    <xf numFmtId="0" fontId="19" fillId="4" borderId="1" xfId="0" applyFont="1" applyFill="1" applyBorder="1" applyAlignment="1">
      <alignment wrapText="1"/>
    </xf>
    <xf numFmtId="0" fontId="18" fillId="0" borderId="1" xfId="0" applyFont="1" applyBorder="1" applyAlignment="1">
      <alignment vertical="top" wrapText="1"/>
    </xf>
    <xf numFmtId="0" fontId="16" fillId="0" borderId="0" xfId="0" applyFont="1" applyAlignment="1">
      <alignment vertical="top" wrapText="1"/>
    </xf>
    <xf numFmtId="0" fontId="10" fillId="0" borderId="9" xfId="0" applyFont="1" applyBorder="1" applyAlignment="1">
      <alignment horizontal="center" vertical="center" wrapText="1"/>
    </xf>
    <xf numFmtId="0" fontId="108" fillId="0" borderId="1" xfId="0" applyFont="1" applyBorder="1" applyAlignment="1">
      <alignment vertical="top" wrapText="1"/>
    </xf>
    <xf numFmtId="0" fontId="43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37" fillId="0" borderId="1" xfId="0" applyFont="1" applyBorder="1" applyAlignment="1">
      <alignment wrapText="1"/>
    </xf>
    <xf numFmtId="0" fontId="19" fillId="4" borderId="1" xfId="0" applyFont="1" applyFill="1" applyBorder="1" applyAlignment="1">
      <alignment vertical="top"/>
    </xf>
    <xf numFmtId="0" fontId="109" fillId="0" borderId="1" xfId="0" applyFont="1" applyBorder="1" applyAlignment="1">
      <alignment wrapText="1"/>
    </xf>
    <xf numFmtId="0" fontId="110" fillId="0" borderId="15" xfId="0" applyFont="1" applyBorder="1" applyAlignment="1">
      <alignment vertical="top" wrapText="1"/>
    </xf>
    <xf numFmtId="0" fontId="19" fillId="4" borderId="1" xfId="0" applyFont="1" applyFill="1" applyBorder="1" applyAlignment="1">
      <alignment vertical="top" wrapText="1"/>
    </xf>
    <xf numFmtId="0" fontId="19" fillId="4" borderId="1" xfId="0" applyFont="1" applyFill="1" applyBorder="1" applyAlignment="1">
      <alignment vertical="top" wrapText="1"/>
    </xf>
    <xf numFmtId="0" fontId="111" fillId="0" borderId="15" xfId="0" applyFont="1" applyBorder="1" applyAlignment="1">
      <alignment vertical="top" wrapText="1"/>
    </xf>
    <xf numFmtId="0" fontId="16" fillId="0" borderId="15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9" fillId="4" borderId="0" xfId="0" applyFont="1" applyFill="1" applyAlignment="1">
      <alignment vertical="top" wrapText="1"/>
    </xf>
    <xf numFmtId="0" fontId="16" fillId="4" borderId="0" xfId="0" applyFont="1" applyFill="1" applyAlignment="1">
      <alignment horizontal="left" vertical="top" wrapText="1"/>
    </xf>
    <xf numFmtId="0" fontId="1" fillId="4" borderId="0" xfId="0" applyFont="1" applyFill="1" applyAlignment="1">
      <alignment vertical="top" wrapText="1"/>
    </xf>
    <xf numFmtId="0" fontId="43" fillId="4" borderId="0" xfId="0" applyFont="1" applyFill="1" applyAlignment="1">
      <alignment horizontal="center" vertical="center"/>
    </xf>
    <xf numFmtId="0" fontId="112" fillId="4" borderId="0" xfId="0" applyFont="1" applyFill="1" applyAlignment="1">
      <alignment vertical="top" wrapText="1"/>
    </xf>
    <xf numFmtId="0" fontId="37" fillId="4" borderId="0" xfId="0" applyFont="1" applyFill="1" applyAlignment="1">
      <alignment wrapText="1"/>
    </xf>
    <xf numFmtId="0" fontId="1" fillId="4" borderId="0" xfId="0" applyFont="1" applyFill="1" applyAlignment="1">
      <alignment wrapText="1"/>
    </xf>
    <xf numFmtId="0" fontId="18" fillId="0" borderId="15" xfId="0" applyFont="1" applyBorder="1" applyAlignment="1">
      <alignment vertical="top" wrapText="1"/>
    </xf>
    <xf numFmtId="0" fontId="0" fillId="4" borderId="0" xfId="0" applyFont="1" applyFill="1" applyAlignment="1">
      <alignment vertical="top" wrapText="1"/>
    </xf>
    <xf numFmtId="0" fontId="16" fillId="4" borderId="0" xfId="0" applyFont="1" applyFill="1" applyAlignment="1">
      <alignment vertical="top" wrapText="1"/>
    </xf>
    <xf numFmtId="0" fontId="16" fillId="4" borderId="0" xfId="0" applyFont="1" applyFill="1" applyAlignment="1">
      <alignment vertical="top" wrapText="1"/>
    </xf>
    <xf numFmtId="0" fontId="18" fillId="0" borderId="1" xfId="0" applyFont="1" applyBorder="1" applyAlignment="1">
      <alignment horizontal="center" vertical="top" wrapText="1"/>
    </xf>
    <xf numFmtId="0" fontId="18" fillId="0" borderId="15" xfId="0" applyFont="1" applyBorder="1" applyAlignment="1">
      <alignment vertical="top" wrapText="1"/>
    </xf>
    <xf numFmtId="0" fontId="18" fillId="0" borderId="1" xfId="0" applyFont="1" applyBorder="1" applyAlignment="1">
      <alignment horizontal="left" vertical="top" wrapText="1"/>
    </xf>
    <xf numFmtId="0" fontId="18" fillId="7" borderId="1" xfId="0" applyFont="1" applyFill="1" applyBorder="1" applyAlignment="1">
      <alignment horizontal="left" vertical="top" wrapText="1"/>
    </xf>
    <xf numFmtId="0" fontId="18" fillId="0" borderId="8" xfId="0" applyFont="1" applyBorder="1" applyAlignment="1">
      <alignment horizontal="center" vertical="center" wrapText="1"/>
    </xf>
    <xf numFmtId="0" fontId="67" fillId="7" borderId="1" xfId="0" applyFont="1" applyFill="1" applyBorder="1" applyAlignment="1">
      <alignment horizontal="left" vertical="top" wrapText="1"/>
    </xf>
    <xf numFmtId="0" fontId="28" fillId="7" borderId="1" xfId="0" applyFont="1" applyFill="1" applyBorder="1" applyAlignment="1">
      <alignment horizontal="left" vertical="top" wrapText="1"/>
    </xf>
    <xf numFmtId="0" fontId="22" fillId="4" borderId="4" xfId="0" applyFont="1" applyFill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13" fillId="0" borderId="4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9" fillId="4" borderId="21" xfId="0" applyFont="1" applyFill="1" applyBorder="1" applyAlignment="1">
      <alignment vertical="top" wrapText="1"/>
    </xf>
    <xf numFmtId="0" fontId="16" fillId="7" borderId="0" xfId="0" applyFont="1" applyFill="1" applyAlignment="1">
      <alignment horizontal="left" vertical="top" wrapText="1"/>
    </xf>
    <xf numFmtId="0" fontId="37" fillId="0" borderId="1" xfId="0" applyFont="1" applyBorder="1" applyAlignment="1">
      <alignment horizontal="left" vertical="top" wrapText="1"/>
    </xf>
    <xf numFmtId="0" fontId="18" fillId="0" borderId="9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left" vertical="top" wrapText="1"/>
    </xf>
    <xf numFmtId="0" fontId="0" fillId="0" borderId="15" xfId="0" applyFont="1" applyBorder="1" applyAlignment="1">
      <alignment vertical="top" wrapText="1"/>
    </xf>
    <xf numFmtId="0" fontId="114" fillId="0" borderId="15" xfId="0" applyFont="1" applyBorder="1" applyAlignment="1">
      <alignment vertical="top" wrapText="1"/>
    </xf>
    <xf numFmtId="0" fontId="18" fillId="7" borderId="9" xfId="0" applyFont="1" applyFill="1" applyBorder="1" applyAlignment="1">
      <alignment horizontal="center" vertical="center" wrapText="1"/>
    </xf>
    <xf numFmtId="0" fontId="18" fillId="7" borderId="15" xfId="0" applyFont="1" applyFill="1" applyBorder="1" applyAlignment="1">
      <alignment horizontal="center" vertical="center" wrapText="1"/>
    </xf>
    <xf numFmtId="0" fontId="16" fillId="7" borderId="15" xfId="0" applyFont="1" applyFill="1" applyBorder="1" applyAlignment="1">
      <alignment vertical="top" wrapText="1"/>
    </xf>
    <xf numFmtId="0" fontId="37" fillId="7" borderId="15" xfId="0" applyFont="1" applyFill="1" applyBorder="1" applyAlignment="1">
      <alignment vertical="top" wrapText="1"/>
    </xf>
    <xf numFmtId="0" fontId="26" fillId="7" borderId="1" xfId="0" applyFont="1" applyFill="1" applyBorder="1" applyAlignment="1">
      <alignment wrapText="1"/>
    </xf>
    <xf numFmtId="0" fontId="16" fillId="7" borderId="15" xfId="0" applyFont="1" applyFill="1" applyBorder="1" applyAlignment="1">
      <alignment vertical="top" wrapText="1"/>
    </xf>
    <xf numFmtId="0" fontId="89" fillId="7" borderId="9" xfId="0" applyFont="1" applyFill="1" applyBorder="1" applyAlignment="1">
      <alignment horizontal="center" vertical="top" wrapText="1"/>
    </xf>
    <xf numFmtId="0" fontId="67" fillId="0" borderId="15" xfId="0" applyFont="1" applyBorder="1" applyAlignment="1">
      <alignment horizontal="center" vertical="center" wrapText="1"/>
    </xf>
    <xf numFmtId="0" fontId="67" fillId="7" borderId="9" xfId="0" applyFont="1" applyFill="1" applyBorder="1" applyAlignment="1">
      <alignment horizontal="center" vertical="top" wrapText="1"/>
    </xf>
    <xf numFmtId="0" fontId="67" fillId="7" borderId="15" xfId="0" applyFont="1" applyFill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center" wrapText="1"/>
    </xf>
    <xf numFmtId="0" fontId="37" fillId="7" borderId="1" xfId="0" applyFont="1" applyFill="1" applyBorder="1" applyAlignment="1">
      <alignment vertical="top" wrapText="1"/>
    </xf>
    <xf numFmtId="0" fontId="67" fillId="0" borderId="1" xfId="0" applyFont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0" borderId="8" xfId="0" applyFont="1" applyBorder="1" applyAlignment="1">
      <alignment vertical="top" wrapText="1"/>
    </xf>
    <xf numFmtId="0" fontId="67" fillId="4" borderId="0" xfId="0" applyFont="1" applyFill="1" applyAlignment="1">
      <alignment horizontal="center" vertical="center" wrapText="1"/>
    </xf>
    <xf numFmtId="0" fontId="22" fillId="4" borderId="0" xfId="0" applyFont="1" applyFill="1" applyAlignment="1">
      <alignment vertical="top" wrapText="1"/>
    </xf>
    <xf numFmtId="0" fontId="16" fillId="7" borderId="9" xfId="0" applyFont="1" applyFill="1" applyBorder="1" applyAlignment="1">
      <alignment vertical="top" wrapText="1"/>
    </xf>
    <xf numFmtId="0" fontId="10" fillId="4" borderId="0" xfId="0" applyFont="1" applyFill="1" applyAlignment="1">
      <alignment horizontal="center" vertical="top" wrapText="1"/>
    </xf>
    <xf numFmtId="0" fontId="1" fillId="4" borderId="0" xfId="0" applyFont="1" applyFill="1" applyAlignment="1">
      <alignment vertical="top"/>
    </xf>
    <xf numFmtId="0" fontId="115" fillId="0" borderId="0" xfId="0" applyFont="1" applyAlignment="1">
      <alignment vertical="top" wrapText="1"/>
    </xf>
    <xf numFmtId="0" fontId="67" fillId="4" borderId="4" xfId="0" applyFont="1" applyFill="1" applyBorder="1" applyAlignment="1">
      <alignment horizontal="center" vertical="center" wrapText="1"/>
    </xf>
    <xf numFmtId="0" fontId="116" fillId="4" borderId="1" xfId="0" applyFont="1" applyFill="1" applyBorder="1" applyAlignment="1">
      <alignment horizontal="center" wrapText="1"/>
    </xf>
    <xf numFmtId="0" fontId="18" fillId="0" borderId="9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37" fillId="4" borderId="15" xfId="0" applyFont="1" applyFill="1" applyBorder="1" applyAlignment="1">
      <alignment vertical="top" wrapText="1"/>
    </xf>
    <xf numFmtId="0" fontId="19" fillId="4" borderId="0" xfId="0" applyFont="1" applyFill="1" applyAlignment="1">
      <alignment vertical="top" wrapText="1"/>
    </xf>
    <xf numFmtId="0" fontId="10" fillId="0" borderId="15" xfId="0" applyFont="1" applyBorder="1" applyAlignment="1">
      <alignment horizontal="left" vertical="top" wrapText="1"/>
    </xf>
    <xf numFmtId="0" fontId="112" fillId="4" borderId="0" xfId="0" applyFont="1" applyFill="1" applyAlignment="1">
      <alignment vertical="top" wrapText="1"/>
    </xf>
    <xf numFmtId="0" fontId="0" fillId="4" borderId="0" xfId="0" applyFont="1" applyFill="1" applyAlignment="1">
      <alignment vertical="top" wrapText="1"/>
    </xf>
    <xf numFmtId="0" fontId="0" fillId="4" borderId="1" xfId="0" applyFont="1" applyFill="1" applyBorder="1" applyAlignment="1">
      <alignment vertical="top" wrapText="1"/>
    </xf>
    <xf numFmtId="0" fontId="117" fillId="4" borderId="0" xfId="0" applyFont="1" applyFill="1" applyAlignment="1">
      <alignment vertical="top" wrapText="1"/>
    </xf>
    <xf numFmtId="0" fontId="18" fillId="0" borderId="1" xfId="0" applyFont="1" applyBorder="1" applyAlignment="1">
      <alignment horizontal="center" wrapText="1"/>
    </xf>
    <xf numFmtId="0" fontId="37" fillId="7" borderId="1" xfId="0" applyFont="1" applyFill="1" applyBorder="1" applyAlignment="1">
      <alignment horizontal="left" vertical="top" wrapText="1"/>
    </xf>
    <xf numFmtId="0" fontId="18" fillId="7" borderId="1" xfId="0" applyFont="1" applyFill="1" applyBorder="1" applyAlignment="1">
      <alignment vertical="top" wrapText="1"/>
    </xf>
    <xf numFmtId="0" fontId="18" fillId="0" borderId="4" xfId="0" applyFont="1" applyBorder="1" applyAlignment="1">
      <alignment horizontal="center" vertical="center" wrapText="1"/>
    </xf>
    <xf numFmtId="0" fontId="1" fillId="0" borderId="1" xfId="0" applyFont="1" applyBorder="1" applyAlignment="1"/>
    <xf numFmtId="0" fontId="119" fillId="4" borderId="1" xfId="0" applyFont="1" applyFill="1" applyBorder="1" applyAlignment="1">
      <alignment vertical="top" wrapText="1"/>
    </xf>
    <xf numFmtId="0" fontId="33" fillId="0" borderId="15" xfId="0" applyFont="1" applyBorder="1" applyAlignment="1">
      <alignment vertical="top" wrapText="1"/>
    </xf>
    <xf numFmtId="0" fontId="10" fillId="0" borderId="1" xfId="0" applyFont="1" applyBorder="1" applyAlignment="1">
      <alignment horizontal="center" wrapText="1"/>
    </xf>
    <xf numFmtId="0" fontId="120" fillId="4" borderId="1" xfId="0" applyFont="1" applyFill="1" applyBorder="1" applyAlignment="1">
      <alignment vertical="top" wrapText="1"/>
    </xf>
    <xf numFmtId="0" fontId="1" fillId="0" borderId="0" xfId="0" applyFont="1" applyAlignment="1">
      <alignment wrapText="1"/>
    </xf>
    <xf numFmtId="0" fontId="35" fillId="0" borderId="1" xfId="0" applyFont="1" applyBorder="1" applyAlignment="1">
      <alignment horizontal="left" vertical="top" wrapText="1"/>
    </xf>
    <xf numFmtId="0" fontId="121" fillId="0" borderId="9" xfId="0" applyFont="1" applyBorder="1" applyAlignment="1">
      <alignment horizontal="left" vertical="top" wrapText="1"/>
    </xf>
    <xf numFmtId="0" fontId="33" fillId="0" borderId="1" xfId="0" applyFont="1" applyBorder="1" applyAlignment="1">
      <alignment horizontal="left" vertical="top" wrapText="1"/>
    </xf>
    <xf numFmtId="0" fontId="19" fillId="4" borderId="1" xfId="0" applyFont="1" applyFill="1" applyBorder="1" applyAlignment="1">
      <alignment wrapText="1"/>
    </xf>
    <xf numFmtId="0" fontId="0" fillId="0" borderId="1" xfId="0" applyFont="1" applyBorder="1" applyAlignment="1">
      <alignment horizontal="left" vertical="top" wrapText="1"/>
    </xf>
    <xf numFmtId="0" fontId="50" fillId="0" borderId="1" xfId="0" applyFont="1" applyBorder="1" applyAlignment="1">
      <alignment horizontal="center" vertical="center" wrapText="1"/>
    </xf>
    <xf numFmtId="0" fontId="122" fillId="0" borderId="1" xfId="0" applyFont="1" applyBorder="1" applyAlignment="1">
      <alignment horizontal="left" vertical="top" wrapText="1"/>
    </xf>
    <xf numFmtId="0" fontId="123" fillId="0" borderId="1" xfId="0" applyFont="1" applyBorder="1" applyAlignment="1">
      <alignment horizontal="left" vertical="top" wrapText="1"/>
    </xf>
    <xf numFmtId="0" fontId="50" fillId="0" borderId="1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left" vertical="top" wrapText="1"/>
    </xf>
    <xf numFmtId="0" fontId="126" fillId="4" borderId="1" xfId="0" applyFont="1" applyFill="1" applyBorder="1" applyAlignment="1">
      <alignment vertical="top" wrapText="1"/>
    </xf>
    <xf numFmtId="0" fontId="10" fillId="0" borderId="0" xfId="0" applyFont="1" applyAlignment="1">
      <alignment horizontal="center" vertical="center" wrapText="1"/>
    </xf>
    <xf numFmtId="0" fontId="19" fillId="4" borderId="4" xfId="0" applyFont="1" applyFill="1" applyBorder="1" applyAlignment="1">
      <alignment wrapText="1"/>
    </xf>
    <xf numFmtId="0" fontId="19" fillId="4" borderId="1" xfId="0" applyFont="1" applyFill="1" applyBorder="1" applyAlignment="1"/>
    <xf numFmtId="0" fontId="83" fillId="0" borderId="1" xfId="0" applyFont="1" applyBorder="1" applyAlignment="1">
      <alignment horizontal="center" vertical="center" wrapText="1"/>
    </xf>
    <xf numFmtId="0" fontId="89" fillId="4" borderId="1" xfId="0" applyFont="1" applyFill="1" applyBorder="1" applyAlignment="1">
      <alignment horizontal="center" wrapText="1"/>
    </xf>
    <xf numFmtId="0" fontId="127" fillId="0" borderId="1" xfId="0" applyFont="1" applyBorder="1" applyAlignment="1">
      <alignment vertical="top"/>
    </xf>
    <xf numFmtId="0" fontId="12" fillId="0" borderId="1" xfId="0" applyFont="1" applyBorder="1" applyAlignment="1">
      <alignment horizontal="center" vertical="center"/>
    </xf>
    <xf numFmtId="0" fontId="128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left" vertical="top" wrapText="1"/>
    </xf>
    <xf numFmtId="0" fontId="19" fillId="0" borderId="1" xfId="0" applyFont="1" applyBorder="1" applyAlignment="1">
      <alignment vertical="top" wrapText="1"/>
    </xf>
    <xf numFmtId="0" fontId="129" fillId="0" borderId="15" xfId="0" applyFont="1" applyBorder="1" applyAlignment="1">
      <alignment vertical="top" wrapText="1"/>
    </xf>
    <xf numFmtId="0" fontId="22" fillId="4" borderId="15" xfId="0" applyFont="1" applyFill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9" fillId="0" borderId="15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30" fillId="4" borderId="1" xfId="0" applyFont="1" applyFill="1" applyBorder="1" applyAlignment="1">
      <alignment vertical="top" wrapText="1"/>
    </xf>
    <xf numFmtId="0" fontId="131" fillId="0" borderId="1" xfId="0" applyFont="1" applyBorder="1" applyAlignment="1">
      <alignment vertical="top" wrapText="1"/>
    </xf>
    <xf numFmtId="0" fontId="132" fillId="0" borderId="1" xfId="0" applyFont="1" applyBorder="1" applyAlignment="1">
      <alignment vertical="top" wrapText="1"/>
    </xf>
    <xf numFmtId="0" fontId="84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22" fillId="4" borderId="1" xfId="0" applyFont="1" applyFill="1" applyBorder="1" applyAlignment="1">
      <alignment vertical="top"/>
    </xf>
    <xf numFmtId="0" fontId="35" fillId="4" borderId="0" xfId="0" applyFont="1" applyFill="1" applyAlignment="1">
      <alignment vertical="top" wrapText="1"/>
    </xf>
    <xf numFmtId="0" fontId="133" fillId="0" borderId="1" xfId="0" applyFont="1" applyBorder="1" applyAlignment="1">
      <alignment vertical="top" wrapText="1"/>
    </xf>
    <xf numFmtId="0" fontId="43" fillId="4" borderId="0" xfId="0" applyFont="1" applyFill="1" applyAlignment="1">
      <alignment vertical="top" wrapText="1"/>
    </xf>
    <xf numFmtId="0" fontId="134" fillId="0" borderId="1" xfId="0" applyFont="1" applyBorder="1" applyAlignment="1">
      <alignment vertical="top" wrapText="1"/>
    </xf>
    <xf numFmtId="0" fontId="135" fillId="4" borderId="0" xfId="0" applyFont="1" applyFill="1" applyAlignment="1"/>
    <xf numFmtId="0" fontId="4" fillId="0" borderId="15" xfId="0" applyFont="1" applyBorder="1" applyAlignment="1">
      <alignment vertical="top" wrapText="1"/>
    </xf>
    <xf numFmtId="0" fontId="83" fillId="4" borderId="0" xfId="0" applyFont="1" applyFill="1" applyAlignment="1">
      <alignment horizontal="left" vertical="top" wrapText="1"/>
    </xf>
    <xf numFmtId="0" fontId="83" fillId="4" borderId="0" xfId="0" applyFont="1" applyFill="1" applyAlignment="1">
      <alignment horizontal="center" vertical="center"/>
    </xf>
    <xf numFmtId="0" fontId="43" fillId="4" borderId="0" xfId="0" applyFont="1" applyFill="1" applyAlignment="1">
      <alignment horizontal="center" vertical="center"/>
    </xf>
    <xf numFmtId="0" fontId="4" fillId="0" borderId="15" xfId="0" applyFont="1" applyBorder="1" applyAlignment="1">
      <alignment vertical="top" wrapText="1"/>
    </xf>
    <xf numFmtId="0" fontId="135" fillId="4" borderId="0" xfId="0" applyFont="1" applyFill="1" applyAlignment="1">
      <alignment vertical="top" wrapText="1"/>
    </xf>
    <xf numFmtId="0" fontId="31" fillId="4" borderId="0" xfId="0" applyFont="1" applyFill="1" applyAlignment="1">
      <alignment horizontal="left" vertical="top" wrapText="1"/>
    </xf>
    <xf numFmtId="0" fontId="83" fillId="4" borderId="0" xfId="0" applyFont="1" applyFill="1" applyAlignment="1">
      <alignment horizontal="center" vertical="center" wrapText="1"/>
    </xf>
    <xf numFmtId="0" fontId="89" fillId="4" borderId="0" xfId="0" applyFont="1" applyFill="1" applyAlignment="1">
      <alignment horizontal="center" wrapText="1"/>
    </xf>
    <xf numFmtId="0" fontId="67" fillId="4" borderId="0" xfId="0" applyFont="1" applyFill="1" applyAlignment="1">
      <alignment horizontal="center" wrapText="1"/>
    </xf>
    <xf numFmtId="0" fontId="125" fillId="4" borderId="0" xfId="0" applyFont="1" applyFill="1" applyAlignment="1">
      <alignment horizontal="left" vertical="top" wrapText="1"/>
    </xf>
    <xf numFmtId="0" fontId="136" fillId="4" borderId="1" xfId="0" applyFont="1" applyFill="1" applyBorder="1" applyAlignment="1">
      <alignment wrapText="1"/>
    </xf>
    <xf numFmtId="0" fontId="92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left" vertical="top" wrapText="1"/>
    </xf>
    <xf numFmtId="0" fontId="137" fillId="0" borderId="1" xfId="0" applyFont="1" applyBorder="1" applyAlignment="1">
      <alignment horizontal="left" vertical="top" wrapText="1"/>
    </xf>
    <xf numFmtId="0" fontId="50" fillId="0" borderId="1" xfId="0" applyFont="1" applyBorder="1" applyAlignment="1">
      <alignment horizontal="center" vertical="center" wrapText="1"/>
    </xf>
    <xf numFmtId="0" fontId="138" fillId="4" borderId="1" xfId="0" applyFont="1" applyFill="1" applyBorder="1" applyAlignment="1">
      <alignment horizontal="left" vertical="top" wrapText="1"/>
    </xf>
    <xf numFmtId="0" fontId="37" fillId="4" borderId="1" xfId="0" applyFont="1" applyFill="1" applyBorder="1" applyAlignment="1">
      <alignment horizontal="left" vertical="top" wrapText="1"/>
    </xf>
    <xf numFmtId="0" fontId="139" fillId="4" borderId="1" xfId="0" applyFont="1" applyFill="1" applyBorder="1" applyAlignment="1">
      <alignment vertical="top" wrapText="1"/>
    </xf>
    <xf numFmtId="0" fontId="140" fillId="4" borderId="1" xfId="0" applyFont="1" applyFill="1" applyBorder="1" applyAlignment="1">
      <alignment horizontal="left" vertical="top" wrapText="1"/>
    </xf>
    <xf numFmtId="0" fontId="92" fillId="4" borderId="1" xfId="0" applyFont="1" applyFill="1" applyBorder="1" applyAlignment="1">
      <alignment horizontal="center" wrapText="1"/>
    </xf>
    <xf numFmtId="0" fontId="50" fillId="4" borderId="0" xfId="0" applyFont="1" applyFill="1" applyAlignment="1">
      <alignment horizontal="center" vertical="center" wrapText="1"/>
    </xf>
    <xf numFmtId="0" fontId="92" fillId="4" borderId="0" xfId="0" applyFont="1" applyFill="1" applyAlignment="1">
      <alignment horizontal="left" vertical="top" wrapText="1"/>
    </xf>
    <xf numFmtId="0" fontId="33" fillId="4" borderId="0" xfId="0" applyFont="1" applyFill="1" applyAlignment="1">
      <alignment vertical="top"/>
    </xf>
    <xf numFmtId="0" fontId="33" fillId="4" borderId="0" xfId="0" applyFont="1" applyFill="1" applyAlignment="1">
      <alignment horizontal="left" vertical="top" wrapText="1"/>
    </xf>
    <xf numFmtId="0" fontId="33" fillId="4" borderId="0" xfId="0" applyFont="1" applyFill="1" applyAlignment="1">
      <alignment horizontal="left" vertical="top" wrapText="1"/>
    </xf>
    <xf numFmtId="0" fontId="141" fillId="4" borderId="0" xfId="0" applyFont="1" applyFill="1" applyAlignment="1">
      <alignment horizontal="left" vertical="top" wrapText="1"/>
    </xf>
    <xf numFmtId="0" fontId="8" fillId="4" borderId="0" xfId="0" applyFont="1" applyFill="1" applyAlignment="1">
      <alignment vertical="top"/>
    </xf>
    <xf numFmtId="0" fontId="92" fillId="4" borderId="0" xfId="0" applyFont="1" applyFill="1" applyAlignment="1">
      <alignment horizontal="center" vertical="center" wrapText="1"/>
    </xf>
    <xf numFmtId="0" fontId="142" fillId="4" borderId="0" xfId="0" applyFont="1" applyFill="1" applyAlignment="1">
      <alignment horizontal="left" vertical="top" wrapText="1"/>
    </xf>
    <xf numFmtId="0" fontId="91" fillId="4" borderId="0" xfId="0" applyFont="1" applyFill="1" applyAlignment="1">
      <alignment horizontal="center" vertical="top" wrapText="1"/>
    </xf>
    <xf numFmtId="0" fontId="4" fillId="4" borderId="0" xfId="0" applyFont="1" applyFill="1" applyAlignment="1">
      <alignment vertical="top"/>
    </xf>
    <xf numFmtId="0" fontId="50" fillId="4" borderId="0" xfId="0" applyFont="1" applyFill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19" fillId="4" borderId="22" xfId="0" applyFont="1" applyFill="1" applyBorder="1" applyAlignment="1">
      <alignment vertical="top" wrapText="1"/>
    </xf>
    <xf numFmtId="0" fontId="16" fillId="4" borderId="4" xfId="0" applyFont="1" applyFill="1" applyBorder="1" applyAlignment="1">
      <alignment horizontal="left" vertical="top" wrapText="1"/>
    </xf>
    <xf numFmtId="0" fontId="143" fillId="4" borderId="21" xfId="0" applyFont="1" applyFill="1" applyBorder="1" applyAlignment="1">
      <alignment vertical="top" wrapText="1"/>
    </xf>
    <xf numFmtId="0" fontId="84" fillId="0" borderId="1" xfId="0" applyFont="1" applyBorder="1" applyAlignment="1">
      <alignment horizontal="left" vertical="top" wrapText="1"/>
    </xf>
    <xf numFmtId="0" fontId="8" fillId="4" borderId="1" xfId="0" applyFont="1" applyFill="1" applyBorder="1" applyAlignment="1">
      <alignment vertical="top" wrapText="1"/>
    </xf>
    <xf numFmtId="0" fontId="43" fillId="0" borderId="1" xfId="0" applyFont="1" applyBorder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0" fontId="84" fillId="0" borderId="0" xfId="0" applyFont="1" applyAlignment="1">
      <alignment vertical="top" wrapText="1"/>
    </xf>
    <xf numFmtId="0" fontId="84" fillId="0" borderId="0" xfId="0" applyFont="1" applyAlignment="1">
      <alignment vertical="top" wrapText="1"/>
    </xf>
    <xf numFmtId="0" fontId="0" fillId="4" borderId="0" xfId="0" applyFont="1" applyFill="1" applyAlignment="1">
      <alignment wrapText="1"/>
    </xf>
    <xf numFmtId="0" fontId="144" fillId="4" borderId="0" xfId="0" applyFont="1" applyFill="1" applyAlignment="1">
      <alignment wrapText="1"/>
    </xf>
    <xf numFmtId="0" fontId="12" fillId="4" borderId="1" xfId="0" applyFont="1" applyFill="1" applyBorder="1" applyAlignment="1">
      <alignment horizontal="center" wrapText="1"/>
    </xf>
    <xf numFmtId="0" fontId="35" fillId="7" borderId="1" xfId="0" applyFont="1" applyFill="1" applyBorder="1" applyAlignment="1">
      <alignment wrapText="1"/>
    </xf>
    <xf numFmtId="0" fontId="35" fillId="0" borderId="1" xfId="0" applyFont="1" applyBorder="1" applyAlignment="1">
      <alignment horizontal="left" vertical="top" wrapText="1"/>
    </xf>
    <xf numFmtId="0" fontId="31" fillId="4" borderId="1" xfId="0" applyFont="1" applyFill="1" applyBorder="1" applyAlignment="1">
      <alignment horizontal="left" vertical="top" wrapText="1"/>
    </xf>
    <xf numFmtId="0" fontId="19" fillId="4" borderId="0" xfId="0" applyFont="1" applyFill="1" applyAlignment="1">
      <alignment vertical="top" wrapText="1"/>
    </xf>
    <xf numFmtId="0" fontId="31" fillId="0" borderId="1" xfId="0" applyFont="1" applyBorder="1" applyAlignment="1">
      <alignment vertical="top" wrapText="1"/>
    </xf>
    <xf numFmtId="0" fontId="8" fillId="4" borderId="1" xfId="0" applyFont="1" applyFill="1" applyBorder="1" applyAlignment="1"/>
    <xf numFmtId="0" fontId="22" fillId="0" borderId="1" xfId="0" applyFont="1" applyBorder="1" applyAlignment="1"/>
    <xf numFmtId="0" fontId="143" fillId="4" borderId="0" xfId="0" applyFont="1" applyFill="1" applyAlignment="1">
      <alignment vertical="top" wrapText="1"/>
    </xf>
    <xf numFmtId="0" fontId="142" fillId="4" borderId="0" xfId="0" applyFont="1" applyFill="1" applyAlignment="1">
      <alignment vertical="top" wrapText="1"/>
    </xf>
    <xf numFmtId="0" fontId="145" fillId="4" borderId="0" xfId="0" applyFont="1" applyFill="1" applyAlignment="1">
      <alignment vertical="top" wrapText="1"/>
    </xf>
    <xf numFmtId="0" fontId="10" fillId="4" borderId="0" xfId="0" applyFont="1" applyFill="1" applyAlignment="1">
      <alignment horizontal="center" vertical="center"/>
    </xf>
    <xf numFmtId="0" fontId="0" fillId="4" borderId="0" xfId="0" applyFont="1" applyFill="1" applyAlignment="1"/>
    <xf numFmtId="0" fontId="10" fillId="0" borderId="8" xfId="0" applyFont="1" applyBorder="1" applyAlignment="1">
      <alignment horizontal="center" vertical="center"/>
    </xf>
    <xf numFmtId="0" fontId="146" fillId="4" borderId="0" xfId="0" applyFont="1" applyFill="1" applyAlignment="1">
      <alignment vertical="top" wrapText="1"/>
    </xf>
    <xf numFmtId="0" fontId="147" fillId="4" borderId="0" xfId="0" applyFont="1" applyFill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49" fontId="31" fillId="4" borderId="1" xfId="0" applyNumberFormat="1" applyFont="1" applyFill="1" applyBorder="1" applyAlignment="1">
      <alignment vertical="top" wrapText="1"/>
    </xf>
    <xf numFmtId="0" fontId="19" fillId="7" borderId="1" xfId="0" applyFont="1" applyFill="1" applyBorder="1" applyAlignment="1">
      <alignment vertical="top" wrapText="1"/>
    </xf>
    <xf numFmtId="0" fontId="148" fillId="4" borderId="1" xfId="0" applyFont="1" applyFill="1" applyBorder="1" applyAlignment="1">
      <alignment vertical="top" wrapText="1"/>
    </xf>
    <xf numFmtId="0" fontId="149" fillId="4" borderId="1" xfId="0" applyFont="1" applyFill="1" applyBorder="1" applyAlignment="1">
      <alignment vertical="top" wrapText="1"/>
    </xf>
    <xf numFmtId="0" fontId="150" fillId="4" borderId="0" xfId="0" applyFont="1" applyFill="1" applyAlignment="1">
      <alignment wrapText="1"/>
    </xf>
    <xf numFmtId="0" fontId="90" fillId="4" borderId="0" xfId="0" applyFont="1" applyFill="1" applyAlignment="1">
      <alignment vertical="top" wrapText="1"/>
    </xf>
    <xf numFmtId="0" fontId="83" fillId="4" borderId="0" xfId="0" applyFont="1" applyFill="1" applyAlignment="1">
      <alignment vertical="top"/>
    </xf>
    <xf numFmtId="0" fontId="90" fillId="4" borderId="0" xfId="0" applyFont="1" applyFill="1" applyAlignment="1">
      <alignment vertical="top" wrapText="1"/>
    </xf>
    <xf numFmtId="0" fontId="31" fillId="4" borderId="1" xfId="0" applyFont="1" applyFill="1" applyBorder="1" applyAlignment="1">
      <alignment vertical="top"/>
    </xf>
    <xf numFmtId="0" fontId="143" fillId="4" borderId="0" xfId="0" applyFont="1" applyFill="1" applyAlignment="1">
      <alignment vertical="top" wrapText="1"/>
    </xf>
    <xf numFmtId="0" fontId="151" fillId="4" borderId="20" xfId="0" applyFont="1" applyFill="1" applyBorder="1" applyAlignment="1">
      <alignment vertical="top" wrapText="1"/>
    </xf>
    <xf numFmtId="0" fontId="10" fillId="4" borderId="9" xfId="0" applyFont="1" applyFill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152" fillId="4" borderId="9" xfId="0" applyFont="1" applyFill="1" applyBorder="1" applyAlignment="1">
      <alignment horizontal="left" vertical="top" wrapText="1"/>
    </xf>
    <xf numFmtId="0" fontId="1" fillId="7" borderId="0" xfId="0" applyFont="1" applyFill="1"/>
    <xf numFmtId="0" fontId="19" fillId="0" borderId="1" xfId="0" applyFont="1" applyBorder="1" applyAlignment="1">
      <alignment vertical="top"/>
    </xf>
    <xf numFmtId="0" fontId="153" fillId="0" borderId="0" xfId="0" applyFont="1" applyAlignment="1"/>
    <xf numFmtId="0" fontId="10" fillId="0" borderId="9" xfId="0" applyFont="1" applyBorder="1" applyAlignment="1">
      <alignment vertical="top" wrapText="1"/>
    </xf>
    <xf numFmtId="0" fontId="10" fillId="7" borderId="9" xfId="0" applyFont="1" applyFill="1" applyBorder="1" applyAlignment="1">
      <alignment vertical="top" wrapText="1"/>
    </xf>
    <xf numFmtId="0" fontId="10" fillId="0" borderId="4" xfId="0" applyFont="1" applyBorder="1" applyAlignment="1">
      <alignment horizontal="center" vertical="center" wrapText="1"/>
    </xf>
    <xf numFmtId="0" fontId="10" fillId="7" borderId="15" xfId="0" applyFont="1" applyFill="1" applyBorder="1" applyAlignment="1">
      <alignment vertical="top" wrapText="1"/>
    </xf>
    <xf numFmtId="0" fontId="16" fillId="0" borderId="4" xfId="0" applyFont="1" applyBorder="1" applyAlignment="1">
      <alignment vertical="top" wrapText="1"/>
    </xf>
    <xf numFmtId="0" fontId="154" fillId="0" borderId="4" xfId="0" applyFont="1" applyBorder="1" applyAlignment="1">
      <alignment vertical="top" wrapText="1"/>
    </xf>
    <xf numFmtId="0" fontId="16" fillId="0" borderId="4" xfId="0" applyFont="1" applyBorder="1" applyAlignment="1">
      <alignment vertical="top" wrapText="1"/>
    </xf>
    <xf numFmtId="0" fontId="31" fillId="4" borderId="0" xfId="0" applyFont="1" applyFill="1" applyAlignment="1">
      <alignment vertical="top"/>
    </xf>
    <xf numFmtId="0" fontId="18" fillId="0" borderId="9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" fillId="0" borderId="0" xfId="0" applyFont="1" applyAlignment="1">
      <alignment vertical="top"/>
    </xf>
    <xf numFmtId="0" fontId="84" fillId="4" borderId="0" xfId="0" applyFont="1" applyFill="1" applyAlignment="1">
      <alignment horizontal="center" wrapText="1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wrapText="1"/>
    </xf>
    <xf numFmtId="0" fontId="4" fillId="4" borderId="0" xfId="0" applyFont="1" applyFill="1" applyAlignment="1"/>
    <xf numFmtId="0" fontId="4" fillId="4" borderId="0" xfId="0" applyFont="1" applyFill="1"/>
    <xf numFmtId="0" fontId="99" fillId="0" borderId="1" xfId="0" applyFont="1" applyBorder="1" applyAlignment="1">
      <alignment horizontal="left" vertical="top" wrapText="1"/>
    </xf>
    <xf numFmtId="0" fontId="10" fillId="4" borderId="15" xfId="0" applyFont="1" applyFill="1" applyBorder="1" applyAlignment="1">
      <alignment vertical="top" wrapText="1"/>
    </xf>
    <xf numFmtId="0" fontId="155" fillId="0" borderId="15" xfId="0" applyFont="1" applyBorder="1" applyAlignment="1">
      <alignment vertical="top" wrapText="1"/>
    </xf>
    <xf numFmtId="0" fontId="19" fillId="0" borderId="15" xfId="0" applyFont="1" applyBorder="1" applyAlignment="1">
      <alignment vertical="top" wrapText="1"/>
    </xf>
    <xf numFmtId="0" fontId="156" fillId="0" borderId="0" xfId="0" applyFont="1" applyAlignment="1">
      <alignment wrapText="1"/>
    </xf>
    <xf numFmtId="0" fontId="22" fillId="4" borderId="15" xfId="0" applyFont="1" applyFill="1" applyBorder="1" applyAlignment="1">
      <alignment vertical="top" wrapText="1"/>
    </xf>
    <xf numFmtId="0" fontId="157" fillId="4" borderId="15" xfId="0" applyFont="1" applyFill="1" applyBorder="1" applyAlignment="1">
      <alignment vertical="top" wrapText="1"/>
    </xf>
    <xf numFmtId="0" fontId="22" fillId="7" borderId="1" xfId="0" applyFont="1" applyFill="1" applyBorder="1" applyAlignment="1">
      <alignment horizontal="left" vertical="top" wrapText="1"/>
    </xf>
    <xf numFmtId="0" fontId="10" fillId="7" borderId="1" xfId="0" applyFont="1" applyFill="1" applyBorder="1" applyAlignment="1">
      <alignment horizontal="center" vertical="center" wrapText="1"/>
    </xf>
    <xf numFmtId="0" fontId="158" fillId="0" borderId="4" xfId="0" applyFont="1" applyBorder="1" applyAlignment="1">
      <alignment horizontal="left" vertical="top" wrapText="1"/>
    </xf>
    <xf numFmtId="0" fontId="12" fillId="7" borderId="1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left" vertical="top"/>
    </xf>
    <xf numFmtId="0" fontId="159" fillId="0" borderId="15" xfId="0" applyFont="1" applyBorder="1" applyAlignment="1">
      <alignment vertical="top" wrapText="1"/>
    </xf>
    <xf numFmtId="0" fontId="1" fillId="7" borderId="0" xfId="0" applyFont="1" applyFill="1" applyAlignment="1">
      <alignment vertical="top" wrapText="1"/>
    </xf>
    <xf numFmtId="0" fontId="19" fillId="4" borderId="15" xfId="0" applyFont="1" applyFill="1" applyBorder="1" applyAlignment="1">
      <alignment vertical="top" wrapText="1"/>
    </xf>
    <xf numFmtId="0" fontId="43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top" wrapText="1"/>
    </xf>
    <xf numFmtId="0" fontId="25" fillId="7" borderId="1" xfId="0" applyFont="1" applyFill="1" applyBorder="1" applyAlignment="1">
      <alignment horizontal="left" vertical="top" wrapText="1"/>
    </xf>
    <xf numFmtId="0" fontId="10" fillId="0" borderId="15" xfId="0" applyFont="1" applyBorder="1" applyAlignment="1">
      <alignment horizontal="center" vertical="center" wrapText="1"/>
    </xf>
    <xf numFmtId="0" fontId="1" fillId="4" borderId="9" xfId="0" applyFont="1" applyFill="1" applyBorder="1" applyAlignment="1">
      <alignment vertical="top" wrapText="1"/>
    </xf>
    <xf numFmtId="0" fontId="22" fillId="7" borderId="1" xfId="0" applyFont="1" applyFill="1" applyBorder="1" applyAlignment="1">
      <alignment vertical="top" wrapText="1"/>
    </xf>
    <xf numFmtId="0" fontId="10" fillId="0" borderId="16" xfId="0" applyFont="1" applyBorder="1" applyAlignment="1">
      <alignment horizontal="center" vertical="center" wrapText="1"/>
    </xf>
    <xf numFmtId="0" fontId="28" fillId="4" borderId="1" xfId="0" applyFont="1" applyFill="1" applyBorder="1" applyAlignment="1">
      <alignment vertical="top" wrapText="1"/>
    </xf>
    <xf numFmtId="0" fontId="160" fillId="4" borderId="1" xfId="0" applyFont="1" applyFill="1" applyBorder="1" applyAlignment="1">
      <alignment vertical="top" wrapText="1"/>
    </xf>
    <xf numFmtId="0" fontId="162" fillId="4" borderId="0" xfId="0" applyFont="1" applyFill="1" applyAlignment="1">
      <alignment vertical="top" wrapText="1"/>
    </xf>
    <xf numFmtId="0" fontId="19" fillId="4" borderId="1" xfId="0" applyFont="1" applyFill="1" applyBorder="1" applyAlignment="1">
      <alignment vertical="top" wrapText="1"/>
    </xf>
    <xf numFmtId="0" fontId="1" fillId="0" borderId="0" xfId="0" applyFont="1" applyAlignment="1">
      <alignment horizontal="left" vertical="top" wrapText="1"/>
    </xf>
    <xf numFmtId="0" fontId="4" fillId="7" borderId="1" xfId="0" applyFont="1" applyFill="1" applyBorder="1" applyAlignment="1">
      <alignment vertical="top" wrapText="1"/>
    </xf>
    <xf numFmtId="0" fontId="163" fillId="7" borderId="1" xfId="0" applyFont="1" applyFill="1" applyBorder="1" applyAlignment="1">
      <alignment horizontal="left" vertical="top" wrapText="1"/>
    </xf>
    <xf numFmtId="0" fontId="82" fillId="0" borderId="0" xfId="0" applyFont="1" applyAlignment="1"/>
    <xf numFmtId="0" fontId="164" fillId="0" borderId="0" xfId="0" applyFont="1" applyAlignment="1">
      <alignment vertical="top"/>
    </xf>
    <xf numFmtId="0" fontId="10" fillId="4" borderId="4" xfId="0" applyFont="1" applyFill="1" applyBorder="1" applyAlignment="1">
      <alignment vertical="top" wrapText="1"/>
    </xf>
    <xf numFmtId="0" fontId="1" fillId="4" borderId="4" xfId="0" applyFont="1" applyFill="1" applyBorder="1" applyAlignment="1">
      <alignment vertical="top" wrapText="1"/>
    </xf>
    <xf numFmtId="0" fontId="1" fillId="4" borderId="4" xfId="0" applyFont="1" applyFill="1" applyBorder="1" applyAlignment="1">
      <alignment vertical="top" wrapText="1"/>
    </xf>
    <xf numFmtId="0" fontId="10" fillId="7" borderId="1" xfId="0" applyFont="1" applyFill="1" applyBorder="1" applyAlignment="1">
      <alignment horizontal="left" vertical="top" wrapText="1"/>
    </xf>
    <xf numFmtId="0" fontId="1" fillId="7" borderId="1" xfId="0" applyFont="1" applyFill="1" applyBorder="1" applyAlignment="1">
      <alignment horizontal="left" vertical="top" wrapText="1"/>
    </xf>
    <xf numFmtId="0" fontId="84" fillId="4" borderId="4" xfId="0" applyFont="1" applyFill="1" applyBorder="1" applyAlignment="1">
      <alignment vertical="top" wrapText="1"/>
    </xf>
    <xf numFmtId="0" fontId="10" fillId="4" borderId="1" xfId="0" applyFont="1" applyFill="1" applyBorder="1" applyAlignment="1">
      <alignment vertical="top" wrapText="1"/>
    </xf>
    <xf numFmtId="0" fontId="4" fillId="0" borderId="0" xfId="0" applyFont="1" applyAlignment="1">
      <alignment wrapText="1"/>
    </xf>
    <xf numFmtId="0" fontId="43" fillId="4" borderId="0" xfId="0" applyFont="1" applyFill="1" applyAlignment="1">
      <alignment horizontal="center" wrapText="1"/>
    </xf>
    <xf numFmtId="0" fontId="43" fillId="4" borderId="0" xfId="0" applyFont="1" applyFill="1" applyAlignment="1">
      <alignment horizontal="left" vertical="top" wrapText="1"/>
    </xf>
    <xf numFmtId="0" fontId="165" fillId="4" borderId="0" xfId="0" applyFont="1" applyFill="1" applyAlignment="1">
      <alignment vertical="top" wrapText="1"/>
    </xf>
    <xf numFmtId="0" fontId="43" fillId="0" borderId="1" xfId="0" applyFont="1" applyBorder="1" applyAlignment="1">
      <alignment horizontal="center" vertical="center"/>
    </xf>
    <xf numFmtId="0" fontId="166" fillId="4" borderId="0" xfId="0" applyFont="1" applyFill="1" applyAlignment="1">
      <alignment horizontal="left" vertical="top" wrapText="1"/>
    </xf>
    <xf numFmtId="0" fontId="19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center" vertical="center"/>
    </xf>
    <xf numFmtId="0" fontId="43" fillId="4" borderId="0" xfId="0" applyFont="1" applyFill="1" applyAlignment="1">
      <alignment horizontal="center" vertical="top"/>
    </xf>
    <xf numFmtId="0" fontId="19" fillId="4" borderId="0" xfId="0" applyFont="1" applyFill="1" applyAlignment="1">
      <alignment horizontal="left" vertical="top"/>
    </xf>
    <xf numFmtId="0" fontId="43" fillId="4" borderId="0" xfId="0" applyFont="1" applyFill="1" applyAlignment="1">
      <alignment horizontal="center"/>
    </xf>
    <xf numFmtId="0" fontId="19" fillId="4" borderId="0" xfId="0" applyFont="1" applyFill="1" applyAlignment="1"/>
    <xf numFmtId="0" fontId="43" fillId="0" borderId="0" xfId="0" applyFont="1" applyAlignment="1">
      <alignment horizontal="center"/>
    </xf>
    <xf numFmtId="0" fontId="19" fillId="0" borderId="0" xfId="0" applyFont="1" applyAlignment="1"/>
    <xf numFmtId="0" fontId="44" fillId="4" borderId="0" xfId="0" applyFont="1" applyFill="1" applyAlignment="1">
      <alignment horizontal="left" vertical="top" wrapText="1"/>
    </xf>
    <xf numFmtId="0" fontId="12" fillId="0" borderId="1" xfId="0" applyFont="1" applyBorder="1" applyAlignment="1">
      <alignment horizontal="center" vertical="center"/>
    </xf>
    <xf numFmtId="0" fontId="37" fillId="7" borderId="0" xfId="0" applyFont="1" applyFill="1" applyAlignment="1">
      <alignment vertical="top" wrapText="1"/>
    </xf>
    <xf numFmtId="0" fontId="167" fillId="4" borderId="1" xfId="0" applyFont="1" applyFill="1" applyBorder="1" applyAlignment="1">
      <alignment vertical="top"/>
    </xf>
    <xf numFmtId="0" fontId="4" fillId="7" borderId="1" xfId="0" applyFont="1" applyFill="1" applyBorder="1" applyAlignment="1">
      <alignment horizontal="left" vertical="top" wrapText="1"/>
    </xf>
    <xf numFmtId="0" fontId="84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left" vertical="top"/>
    </xf>
    <xf numFmtId="0" fontId="4" fillId="7" borderId="1" xfId="0" applyFont="1" applyFill="1" applyBorder="1" applyAlignment="1">
      <alignment horizontal="left" vertical="top" wrapText="1"/>
    </xf>
    <xf numFmtId="0" fontId="168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left" vertical="top"/>
    </xf>
    <xf numFmtId="0" fontId="44" fillId="0" borderId="1" xfId="0" applyFont="1" applyBorder="1" applyAlignment="1">
      <alignment horizontal="center" vertical="center" wrapText="1"/>
    </xf>
    <xf numFmtId="0" fontId="10" fillId="7" borderId="1" xfId="0" applyFont="1" applyFill="1" applyBorder="1" applyAlignment="1">
      <alignment vertical="top" wrapText="1"/>
    </xf>
    <xf numFmtId="0" fontId="35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169" fillId="4" borderId="1" xfId="0" applyFont="1" applyFill="1" applyBorder="1" applyAlignment="1">
      <alignment vertical="top" wrapText="1"/>
    </xf>
    <xf numFmtId="0" fontId="4" fillId="0" borderId="1" xfId="0" applyFont="1" applyBorder="1" applyAlignment="1">
      <alignment vertical="top"/>
    </xf>
    <xf numFmtId="0" fontId="170" fillId="0" borderId="1" xfId="0" applyFont="1" applyBorder="1" applyAlignment="1">
      <alignment vertical="top"/>
    </xf>
    <xf numFmtId="0" fontId="4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left" vertical="top"/>
    </xf>
    <xf numFmtId="0" fontId="19" fillId="4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0" fontId="80" fillId="4" borderId="0" xfId="0" applyFont="1" applyFill="1" applyAlignment="1">
      <alignment horizontal="left" vertical="top" wrapText="1"/>
    </xf>
    <xf numFmtId="0" fontId="171" fillId="4" borderId="0" xfId="0" applyFont="1" applyFill="1" applyAlignment="1">
      <alignment horizontal="left" vertical="top" wrapText="1"/>
    </xf>
    <xf numFmtId="0" fontId="83" fillId="4" borderId="0" xfId="0" applyFont="1" applyFill="1" applyAlignment="1">
      <alignment vertical="top" wrapText="1"/>
    </xf>
    <xf numFmtId="0" fontId="12" fillId="4" borderId="0" xfId="0" applyFont="1" applyFill="1" applyAlignment="1">
      <alignment horizontal="center" vertical="top" wrapText="1"/>
    </xf>
    <xf numFmtId="0" fontId="4" fillId="4" borderId="0" xfId="0" applyFont="1" applyFill="1" applyAlignment="1">
      <alignment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wrapText="1"/>
    </xf>
    <xf numFmtId="0" fontId="172" fillId="4" borderId="1" xfId="0" applyFont="1" applyFill="1" applyBorder="1" applyAlignment="1"/>
    <xf numFmtId="0" fontId="1" fillId="7" borderId="1" xfId="0" applyFont="1" applyFill="1" applyBorder="1" applyAlignment="1">
      <alignment vertical="top" wrapText="1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top" wrapText="1"/>
    </xf>
    <xf numFmtId="0" fontId="173" fillId="4" borderId="4" xfId="0" applyFont="1" applyFill="1" applyBorder="1" applyAlignment="1">
      <alignment vertical="top" wrapText="1"/>
    </xf>
    <xf numFmtId="0" fontId="10" fillId="0" borderId="9" xfId="0" applyFont="1" applyBorder="1" applyAlignment="1">
      <alignment horizontal="center" vertical="center"/>
    </xf>
    <xf numFmtId="0" fontId="10" fillId="7" borderId="0" xfId="0" applyFont="1" applyFill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4" fillId="4" borderId="0" xfId="0" applyFont="1" applyFill="1" applyAlignment="1">
      <alignment horizontal="left" vertical="top"/>
    </xf>
    <xf numFmtId="0" fontId="12" fillId="4" borderId="0" xfId="0" applyFont="1" applyFill="1" applyAlignment="1">
      <alignment horizontal="left" vertical="top"/>
    </xf>
    <xf numFmtId="0" fontId="83" fillId="4" borderId="0" xfId="0" applyFont="1" applyFill="1" applyAlignment="1">
      <alignment horizontal="center"/>
    </xf>
    <xf numFmtId="0" fontId="83" fillId="4" borderId="0" xfId="0" applyFont="1" applyFill="1" applyAlignment="1">
      <alignment horizontal="center" wrapText="1"/>
    </xf>
    <xf numFmtId="0" fontId="19" fillId="0" borderId="2" xfId="0" applyFont="1" applyBorder="1" applyAlignment="1">
      <alignment horizontal="left" vertical="top" wrapText="1"/>
    </xf>
    <xf numFmtId="0" fontId="18" fillId="7" borderId="0" xfId="0" applyFont="1" applyFill="1" applyAlignment="1">
      <alignment vertical="top" wrapText="1"/>
    </xf>
    <xf numFmtId="0" fontId="1" fillId="0" borderId="21" xfId="0" applyFont="1" applyBorder="1" applyAlignment="1">
      <alignment vertical="top" wrapText="1"/>
    </xf>
    <xf numFmtId="0" fontId="1" fillId="0" borderId="23" xfId="0" applyFont="1" applyBorder="1" applyAlignment="1">
      <alignment wrapText="1"/>
    </xf>
    <xf numFmtId="0" fontId="28" fillId="7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0" fontId="174" fillId="0" borderId="1" xfId="0" applyFont="1" applyBorder="1" applyAlignment="1">
      <alignment vertical="top" wrapText="1"/>
    </xf>
    <xf numFmtId="0" fontId="43" fillId="0" borderId="1" xfId="0" applyFont="1" applyBorder="1" applyAlignment="1"/>
    <xf numFmtId="0" fontId="43" fillId="7" borderId="1" xfId="0" applyFont="1" applyFill="1" applyBorder="1" applyAlignment="1">
      <alignment horizontal="left" vertical="top" wrapText="1"/>
    </xf>
    <xf numFmtId="0" fontId="43" fillId="0" borderId="1" xfId="0" applyFont="1" applyBorder="1" applyAlignment="1">
      <alignment vertical="top"/>
    </xf>
    <xf numFmtId="0" fontId="4" fillId="4" borderId="0" xfId="0" applyFont="1" applyFill="1" applyAlignment="1">
      <alignment vertical="top" wrapText="1"/>
    </xf>
    <xf numFmtId="0" fontId="19" fillId="4" borderId="0" xfId="0" applyFont="1" applyFill="1" applyAlignment="1">
      <alignment vertical="top" wrapText="1"/>
    </xf>
    <xf numFmtId="0" fontId="50" fillId="4" borderId="0" xfId="0" applyFont="1" applyFill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4" borderId="15" xfId="0" applyFont="1" applyFill="1" applyBorder="1" applyAlignment="1">
      <alignment horizontal="center" vertical="top" wrapText="1"/>
    </xf>
    <xf numFmtId="0" fontId="44" fillId="4" borderId="0" xfId="0" applyFont="1" applyFill="1" applyAlignment="1">
      <alignment vertical="top" wrapText="1"/>
    </xf>
    <xf numFmtId="0" fontId="1" fillId="4" borderId="15" xfId="0" applyFont="1" applyFill="1" applyBorder="1" applyAlignment="1">
      <alignment vertical="top" wrapText="1"/>
    </xf>
    <xf numFmtId="0" fontId="4" fillId="4" borderId="0" xfId="0" applyFont="1" applyFill="1" applyAlignment="1">
      <alignment vertical="top" wrapText="1"/>
    </xf>
    <xf numFmtId="0" fontId="51" fillId="4" borderId="0" xfId="0" applyFont="1" applyFill="1" applyAlignment="1">
      <alignment horizontal="left" vertical="top"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4" borderId="15" xfId="0" applyFont="1" applyFill="1" applyBorder="1" applyAlignment="1">
      <alignment vertical="top" wrapText="1"/>
    </xf>
    <xf numFmtId="0" fontId="175" fillId="0" borderId="15" xfId="0" applyFont="1" applyBorder="1" applyAlignment="1">
      <alignment vertical="top" wrapText="1"/>
    </xf>
    <xf numFmtId="0" fontId="43" fillId="0" borderId="15" xfId="0" applyFont="1" applyBorder="1" applyAlignment="1">
      <alignment horizontal="center" vertical="top" wrapText="1"/>
    </xf>
    <xf numFmtId="0" fontId="176" fillId="4" borderId="15" xfId="0" applyFont="1" applyFill="1" applyBorder="1" applyAlignment="1">
      <alignment vertical="top" wrapText="1"/>
    </xf>
    <xf numFmtId="0" fontId="43" fillId="0" borderId="1" xfId="0" applyFont="1" applyBorder="1" applyAlignment="1">
      <alignment horizontal="center" vertical="top" wrapText="1"/>
    </xf>
    <xf numFmtId="0" fontId="177" fillId="0" borderId="1" xfId="0" applyFont="1" applyBorder="1" applyAlignment="1">
      <alignment horizontal="left" vertical="top" wrapText="1"/>
    </xf>
    <xf numFmtId="0" fontId="43" fillId="4" borderId="15" xfId="0" applyFont="1" applyFill="1" applyBorder="1" applyAlignment="1">
      <alignment vertical="top" wrapText="1"/>
    </xf>
    <xf numFmtId="0" fontId="46" fillId="4" borderId="9" xfId="0" applyFont="1" applyFill="1" applyBorder="1" applyAlignment="1">
      <alignment horizontal="center" vertical="top" wrapText="1"/>
    </xf>
    <xf numFmtId="0" fontId="19" fillId="0" borderId="15" xfId="0" applyFont="1" applyBorder="1" applyAlignment="1">
      <alignment horizontal="center" vertical="top" wrapText="1"/>
    </xf>
    <xf numFmtId="0" fontId="46" fillId="4" borderId="9" xfId="0" applyFont="1" applyFill="1" applyBorder="1" applyAlignment="1">
      <alignment horizontal="center" vertical="top" wrapText="1"/>
    </xf>
    <xf numFmtId="0" fontId="19" fillId="0" borderId="15" xfId="0" applyFont="1" applyBorder="1" applyAlignment="1">
      <alignment horizontal="center" vertical="top" wrapText="1"/>
    </xf>
    <xf numFmtId="0" fontId="10" fillId="4" borderId="0" xfId="0" applyFont="1" applyFill="1" applyAlignment="1">
      <alignment vertical="top" wrapText="1"/>
    </xf>
    <xf numFmtId="0" fontId="1" fillId="4" borderId="0" xfId="0" applyFont="1" applyFill="1" applyAlignment="1">
      <alignment vertical="top"/>
    </xf>
    <xf numFmtId="0" fontId="22" fillId="4" borderId="0" xfId="0" applyFont="1" applyFill="1" applyAlignment="1">
      <alignment vertical="top" wrapText="1"/>
    </xf>
    <xf numFmtId="0" fontId="19" fillId="4" borderId="0" xfId="0" applyFont="1" applyFill="1" applyAlignment="1">
      <alignment vertical="top" wrapText="1"/>
    </xf>
    <xf numFmtId="0" fontId="10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80" fillId="4" borderId="1" xfId="0" applyFont="1" applyFill="1" applyBorder="1" applyAlignment="1">
      <alignment horizontal="left" vertical="top" wrapText="1"/>
    </xf>
    <xf numFmtId="0" fontId="33" fillId="7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8" fillId="4" borderId="0" xfId="0" applyFont="1" applyFill="1" applyAlignment="1">
      <alignment horizontal="left" vertical="top" wrapText="1"/>
    </xf>
    <xf numFmtId="0" fontId="1" fillId="4" borderId="0" xfId="0" applyFont="1" applyFill="1" applyAlignment="1">
      <alignment horizontal="left" vertical="top" wrapText="1"/>
    </xf>
    <xf numFmtId="0" fontId="1" fillId="4" borderId="0" xfId="0" applyFont="1" applyFill="1" applyAlignment="1">
      <alignment horizontal="left" vertical="top" wrapText="1"/>
    </xf>
    <xf numFmtId="0" fontId="19" fillId="4" borderId="0" xfId="0" applyFont="1" applyFill="1" applyAlignment="1">
      <alignment horizontal="left" vertical="top" wrapText="1"/>
    </xf>
    <xf numFmtId="0" fontId="19" fillId="4" borderId="0" xfId="0" applyFont="1" applyFill="1" applyAlignment="1">
      <alignment horizontal="left" vertical="top" wrapText="1"/>
    </xf>
    <xf numFmtId="0" fontId="43" fillId="4" borderId="0" xfId="0" applyFont="1" applyFill="1" applyAlignment="1">
      <alignment horizontal="left" vertical="top" wrapText="1"/>
    </xf>
    <xf numFmtId="0" fontId="10" fillId="4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left" vertical="center" wrapText="1"/>
    </xf>
    <xf numFmtId="0" fontId="178" fillId="4" borderId="0" xfId="0" applyFont="1" applyFill="1" applyAlignment="1">
      <alignment horizontal="left" vertical="top" wrapText="1"/>
    </xf>
    <xf numFmtId="0" fontId="1" fillId="4" borderId="0" xfId="0" applyFont="1" applyFill="1" applyAlignment="1">
      <alignment horizontal="left" vertical="top" wrapText="1"/>
    </xf>
    <xf numFmtId="0" fontId="7" fillId="6" borderId="2" xfId="0" applyFont="1" applyFill="1" applyBorder="1" applyAlignment="1">
      <alignment horizontal="center" wrapText="1"/>
    </xf>
    <xf numFmtId="0" fontId="4" fillId="0" borderId="3" xfId="0" applyFont="1" applyBorder="1"/>
    <xf numFmtId="0" fontId="4" fillId="0" borderId="4" xfId="0" applyFont="1" applyBorder="1"/>
    <xf numFmtId="0" fontId="10" fillId="5" borderId="2" xfId="0" applyFont="1" applyFill="1" applyBorder="1" applyAlignment="1">
      <alignment horizontal="center" vertical="top" wrapText="1"/>
    </xf>
    <xf numFmtId="0" fontId="10" fillId="4" borderId="0" xfId="0" applyFont="1" applyFill="1" applyAlignment="1">
      <alignment horizontal="center" vertical="top" wrapText="1"/>
    </xf>
    <xf numFmtId="0" fontId="0" fillId="0" borderId="0" xfId="0" applyFont="1" applyAlignment="1"/>
    <xf numFmtId="0" fontId="7" fillId="4" borderId="0" xfId="0" applyFont="1" applyFill="1" applyAlignment="1">
      <alignment horizont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7" fillId="6" borderId="3" xfId="0" applyFont="1" applyFill="1" applyBorder="1" applyAlignment="1">
      <alignment horizontal="center" wrapText="1"/>
    </xf>
    <xf numFmtId="0" fontId="10" fillId="0" borderId="8" xfId="0" applyFont="1" applyBorder="1" applyAlignment="1">
      <alignment horizontal="center" vertical="center" wrapText="1"/>
    </xf>
    <xf numFmtId="0" fontId="4" fillId="0" borderId="9" xfId="0" applyFont="1" applyBorder="1"/>
    <xf numFmtId="0" fontId="10" fillId="4" borderId="0" xfId="0" applyFont="1" applyFill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4" fillId="0" borderId="11" xfId="0" applyFont="1" applyBorder="1"/>
    <xf numFmtId="0" fontId="4" fillId="0" borderId="12" xfId="0" applyFont="1" applyBorder="1"/>
    <xf numFmtId="0" fontId="67" fillId="5" borderId="2" xfId="0" applyFont="1" applyFill="1" applyBorder="1" applyAlignment="1">
      <alignment horizontal="center" vertical="top" wrapText="1"/>
    </xf>
    <xf numFmtId="0" fontId="43" fillId="5" borderId="2" xfId="0" applyFont="1" applyFill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 wrapText="1"/>
    </xf>
    <xf numFmtId="0" fontId="4" fillId="0" borderId="15" xfId="0" applyFont="1" applyBorder="1"/>
    <xf numFmtId="0" fontId="10" fillId="4" borderId="17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top" wrapText="1"/>
    </xf>
    <xf numFmtId="0" fontId="7" fillId="6" borderId="3" xfId="0" applyFont="1" applyFill="1" applyBorder="1" applyAlignment="1">
      <alignment horizontal="center"/>
    </xf>
    <xf numFmtId="0" fontId="7" fillId="6" borderId="18" xfId="0" applyFont="1" applyFill="1" applyBorder="1" applyAlignment="1">
      <alignment horizontal="center"/>
    </xf>
    <xf numFmtId="0" fontId="4" fillId="0" borderId="13" xfId="0" applyFont="1" applyBorder="1"/>
    <xf numFmtId="0" fontId="7" fillId="6" borderId="2" xfId="0" applyFont="1" applyFill="1" applyBorder="1" applyAlignment="1">
      <alignment horizontal="center"/>
    </xf>
    <xf numFmtId="0" fontId="43" fillId="4" borderId="0" xfId="0" applyFont="1" applyFill="1" applyAlignment="1">
      <alignment horizontal="center" vertical="top" wrapText="1"/>
    </xf>
    <xf numFmtId="0" fontId="10" fillId="4" borderId="0" xfId="0" applyFont="1" applyFill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7" fillId="4" borderId="0" xfId="0" applyFont="1" applyFill="1" applyAlignment="1">
      <alignment horizontal="center"/>
    </xf>
    <xf numFmtId="0" fontId="89" fillId="4" borderId="8" xfId="0" applyFont="1" applyFill="1" applyBorder="1" applyAlignment="1">
      <alignment horizontal="center" vertical="top" wrapText="1"/>
    </xf>
    <xf numFmtId="0" fontId="43" fillId="0" borderId="1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67" fillId="4" borderId="8" xfId="0" applyFont="1" applyFill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0" fontId="10" fillId="0" borderId="8" xfId="0" applyFont="1" applyBorder="1" applyAlignment="1">
      <alignment horizontal="center" vertical="center"/>
    </xf>
    <xf numFmtId="0" fontId="10" fillId="4" borderId="0" xfId="0" applyFont="1" applyFill="1" applyAlignment="1">
      <alignment horizontal="center" vertical="top"/>
    </xf>
    <xf numFmtId="0" fontId="10" fillId="5" borderId="18" xfId="0" applyFont="1" applyFill="1" applyBorder="1" applyAlignment="1">
      <alignment horizontal="center" vertical="top"/>
    </xf>
    <xf numFmtId="0" fontId="4" fillId="0" borderId="16" xfId="0" applyFont="1" applyBorder="1"/>
    <xf numFmtId="0" fontId="1" fillId="0" borderId="8" xfId="0" applyFont="1" applyBorder="1" applyAlignment="1">
      <alignment horizontal="left" vertical="top" wrapText="1"/>
    </xf>
    <xf numFmtId="0" fontId="31" fillId="0" borderId="8" xfId="0" applyFont="1" applyBorder="1" applyAlignment="1">
      <alignment horizontal="left" vertical="top" wrapText="1"/>
    </xf>
    <xf numFmtId="0" fontId="43" fillId="4" borderId="0" xfId="0" applyFont="1" applyFill="1" applyAlignment="1">
      <alignment horizontal="center" vertical="center"/>
    </xf>
    <xf numFmtId="0" fontId="43" fillId="0" borderId="8" xfId="0" applyFont="1" applyBorder="1" applyAlignment="1">
      <alignment horizontal="center" vertical="center"/>
    </xf>
    <xf numFmtId="0" fontId="7" fillId="6" borderId="18" xfId="0" applyFont="1" applyFill="1" applyBorder="1" applyAlignment="1">
      <alignment horizontal="center" wrapText="1"/>
    </xf>
    <xf numFmtId="0" fontId="2" fillId="4" borderId="0" xfId="0" applyFont="1" applyFill="1" applyAlignment="1">
      <alignment horizontal="center" vertical="top" wrapText="1"/>
    </xf>
    <xf numFmtId="0" fontId="2" fillId="5" borderId="2" xfId="0" applyFont="1" applyFill="1" applyBorder="1" applyAlignment="1">
      <alignment horizontal="center" vertical="top" wrapText="1"/>
    </xf>
    <xf numFmtId="0" fontId="4" fillId="0" borderId="17" xfId="0" applyFont="1" applyBorder="1"/>
    <xf numFmtId="0" fontId="3" fillId="3" borderId="2" xfId="0" applyFont="1" applyFill="1" applyBorder="1" applyAlignment="1">
      <alignment horizontal="center" wrapText="1"/>
    </xf>
    <xf numFmtId="0" fontId="43" fillId="0" borderId="20" xfId="0" applyFont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top" wrapText="1"/>
    </xf>
    <xf numFmtId="0" fontId="18" fillId="5" borderId="2" xfId="0" applyFont="1" applyFill="1" applyBorder="1" applyAlignment="1">
      <alignment horizontal="center" vertical="top" wrapText="1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7" fillId="6" borderId="18" xfId="0" applyFont="1" applyFill="1" applyBorder="1" applyAlignment="1">
      <alignment horizontal="center" vertical="top" wrapText="1"/>
    </xf>
    <xf numFmtId="0" fontId="7" fillId="6" borderId="3" xfId="0" applyFont="1" applyFill="1" applyBorder="1" applyAlignment="1">
      <alignment horizontal="center" vertical="top"/>
    </xf>
    <xf numFmtId="0" fontId="1" fillId="4" borderId="0" xfId="0" applyFont="1" applyFill="1" applyAlignment="1">
      <alignment vertical="top" wrapText="1"/>
    </xf>
    <xf numFmtId="0" fontId="7" fillId="4" borderId="0" xfId="0" applyFont="1" applyFill="1" applyAlignment="1">
      <alignment horizontal="center" vertical="top" wrapText="1"/>
    </xf>
    <xf numFmtId="0" fontId="67" fillId="4" borderId="0" xfId="0" applyFont="1" applyFill="1" applyAlignment="1">
      <alignment horizontal="center" vertical="center" wrapText="1"/>
    </xf>
    <xf numFmtId="0" fontId="67" fillId="4" borderId="0" xfId="0" applyFont="1" applyFill="1" applyAlignment="1">
      <alignment horizontal="center" wrapText="1"/>
    </xf>
    <xf numFmtId="0" fontId="16" fillId="0" borderId="17" xfId="0" applyFont="1" applyBorder="1" applyAlignment="1">
      <alignment horizontal="center" vertical="center" wrapText="1"/>
    </xf>
    <xf numFmtId="0" fontId="67" fillId="5" borderId="2" xfId="0" applyFont="1" applyFill="1" applyBorder="1" applyAlignment="1">
      <alignment horizontal="center" wrapText="1"/>
    </xf>
    <xf numFmtId="0" fontId="118" fillId="5" borderId="2" xfId="0" applyFont="1" applyFill="1" applyBorder="1" applyAlignment="1">
      <alignment horizontal="center" vertical="top" wrapText="1"/>
    </xf>
    <xf numFmtId="0" fontId="118" fillId="4" borderId="0" xfId="0" applyFont="1" applyFill="1" applyAlignment="1">
      <alignment horizontal="center" vertical="top" wrapText="1"/>
    </xf>
    <xf numFmtId="0" fontId="118" fillId="8" borderId="2" xfId="0" applyFont="1" applyFill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vertical="top" wrapText="1"/>
    </xf>
    <xf numFmtId="0" fontId="2" fillId="8" borderId="2" xfId="0" applyFont="1" applyFill="1" applyBorder="1" applyAlignment="1">
      <alignment horizontal="center" vertical="top" wrapText="1"/>
    </xf>
    <xf numFmtId="0" fontId="7" fillId="6" borderId="2" xfId="0" applyFont="1" applyFill="1" applyBorder="1" applyAlignment="1">
      <alignment horizontal="center" vertical="center" wrapText="1"/>
    </xf>
    <xf numFmtId="0" fontId="43" fillId="4" borderId="0" xfId="0" applyFont="1" applyFill="1" applyAlignment="1">
      <alignment horizontal="center" vertical="center" wrapText="1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118" fillId="5" borderId="13" xfId="0" applyFont="1" applyFill="1" applyBorder="1" applyAlignment="1">
      <alignment horizontal="center" wrapText="1"/>
    </xf>
    <xf numFmtId="0" fontId="16" fillId="0" borderId="8" xfId="0" applyFont="1" applyBorder="1" applyAlignment="1">
      <alignment vertical="top" wrapText="1"/>
    </xf>
    <xf numFmtId="0" fontId="7" fillId="6" borderId="3" xfId="0" applyFont="1" applyFill="1" applyBorder="1" applyAlignment="1">
      <alignment horizontal="center" vertical="top" wrapText="1"/>
    </xf>
    <xf numFmtId="0" fontId="118" fillId="5" borderId="18" xfId="0" applyFont="1" applyFill="1" applyBorder="1" applyAlignment="1">
      <alignment horizontal="center" vertical="top" wrapText="1"/>
    </xf>
    <xf numFmtId="0" fontId="161" fillId="0" borderId="8" xfId="0" applyFont="1" applyBorder="1" applyAlignment="1">
      <alignment vertical="top" wrapText="1"/>
    </xf>
    <xf numFmtId="0" fontId="1" fillId="7" borderId="8" xfId="0" applyFont="1" applyFill="1" applyBorder="1" applyAlignment="1">
      <alignment vertical="top" wrapText="1"/>
    </xf>
    <xf numFmtId="0" fontId="19" fillId="7" borderId="8" xfId="0" applyFont="1" applyFill="1" applyBorder="1" applyAlignment="1">
      <alignment horizontal="left" vertical="top" wrapText="1"/>
    </xf>
    <xf numFmtId="0" fontId="2" fillId="5" borderId="2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/>
    </xf>
    <xf numFmtId="0" fontId="67" fillId="4" borderId="0" xfId="0" applyFont="1" applyFill="1" applyAlignment="1">
      <alignment horizontal="center" vertical="top" wrapText="1"/>
    </xf>
    <xf numFmtId="0" fontId="43" fillId="0" borderId="8" xfId="0" applyFont="1" applyBorder="1" applyAlignment="1">
      <alignment vertical="center"/>
    </xf>
    <xf numFmtId="0" fontId="10" fillId="0" borderId="17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43" fillId="0" borderId="17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0" fontId="10" fillId="4" borderId="0" xfId="0" applyFont="1" applyFill="1" applyAlignment="1">
      <alignment vertical="top" wrapText="1"/>
    </xf>
    <xf numFmtId="0" fontId="10" fillId="0" borderId="8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multiurok.ru/files/poniatiie-shakha-i-zashchity-ot-shakha.html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yandex.ru/video/search?text=%D0%BE%D1%80%D0%BA%D1%81%D1%8D%20%D0%B7%D0%B0%D1%89%D0%B8%D1%82%D0%BD%D0%B8%D0%BA%D0%B8%20%D0%BE%D1%82%D0%B5%D1%87%D0%B5%D1%81%D1%82%D0%B2%D0%B0&amp;path=wizard&amp;parent-reqid=1588063031526510-62560149766067579600288-production-app-host-man-web-yp-240&amp;filmId=13228837142936617255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s://infourok.ru/prezentaciya-po-tehnologii-na-temu-pereplyotnye-raboty-4-klass-4244035.html" TargetMode="External"/><Relationship Id="rId1" Type="http://schemas.openxmlformats.org/officeDocument/2006/relationships/hyperlink" Target="https://yandex.ru/video/search?text=%D1%80%D0%B0%D1%81%D1%81%D0%BA%D0%B0%D0%B7%D1%8B%20%D0%BF%D0%BE%20%D0%B8%D1%81%D1%82%D0%BE%D1%80%D0%B8%D0%B8%20%D1%81%D0%B0%D0%BC%D0%B0%D1%80%D1%81%D0%BA%D0%BE%D0%B3%D0%BE%20%D0%BA%D1%80%D0%B0%D1%8F%20%D0%BA%D0%BE%D1%81%D0%BC%D0%B8%D1%87%D0%B5%D1%81%D0%BA%D0%B0%D1%8F%20%D1%81%D1%82%D0%BE%D0%BB%D0%B8%D1%86%D0%B0&amp;path=wizard&amp;parent-reqid=1588062738001494-436442146478721560000287-production-app-host-man-web-yp-72&amp;filmId=8781679569336822013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youtube.com/watch?v=mCBUHVdNmNI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youtube.com/watch?v=mCBUHVdNmNI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youtube.com/watch?v=mCBUHVdNmNI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youtu.be/Wtp2rXUIp6E" TargetMode="External"/><Relationship Id="rId1" Type="http://schemas.openxmlformats.org/officeDocument/2006/relationships/hyperlink" Target="http://www.pfrf.ru/grazdanam/pensions/pens_slov~66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yandex.ru/video/search?text=%D1%82%D0%B5%D1%85%D0%BD%D0%BE%D0%BB%D0%BE%D0%B3%D0%B8%D1%8F%201%20%D0%BA%D0%BB%D0%B0%D1%81%D1%81%20%D0%BF%D0%BE%D0%BB%D0%B5%D1%82%D1%8B%20%D1%87%D0%B5%D0%BB%D0%BE%D0%B2%D0%B5%D0%BA%D0%B0&amp;path=wizard&amp;parent-reqid=1588156376679710-690252047282830859000287-production-app-host-man-web-yp-108&amp;filmId=5335052301943607345" TargetMode="External"/><Relationship Id="rId2" Type="http://schemas.openxmlformats.org/officeDocument/2006/relationships/hyperlink" Target="https://img.labirint.ru/rcimg/88d70c27395d1c7ba987c41033f82fc7/1920x1080/comments_pic/1812/1_c977a26c725a5f524c6875a517b4eb98_1521558634.jpg?1521558645" TargetMode="External"/><Relationship Id="rId1" Type="http://schemas.openxmlformats.org/officeDocument/2006/relationships/hyperlink" Target="https://yandex.ru/video/search?text=%D0%B8%D0%BD%D1%84%D0%BE%D1%83%D1%80%D0%BE%D0%BA%20%D0%BC%D1%83%D0%B7%D1%8B%D0%BA%D0%B0%201%20%D0%BA%D0%BB%D0%B0%D1%81%D1%81%20%D0%BC%D1%83%D0%B7%D1%8B%D0%BA%D0%B0%D0%BB%D1%8C%D0%BD%D1%8B%D0%B5%20%D0%B8%D0%BD%D1%81%D1%82%D1%80%D1%83%D0%BC%D0%B5%D0%BD%D1%82%D1%8B&amp;path=wizard&amp;parent-reqid=1587887506927551-1120806453643026472200121-production-app-host-man-web-yp-314&amp;filmId=6481919450001596331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frf.ru/grazdanam/pensions/pens_slov~662" TargetMode="External"/><Relationship Id="rId2" Type="http://schemas.openxmlformats.org/officeDocument/2006/relationships/hyperlink" Target="https://www.youtube.com/watch?v=RFqNAmF2tLM" TargetMode="External"/><Relationship Id="rId1" Type="http://schemas.openxmlformats.org/officeDocument/2006/relationships/hyperlink" Target="https://www.youtube.com/watch?v=RFqNAmF2tLM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pfrf.ru/grazdanam/pensions/pens_slov~662" TargetMode="External"/><Relationship Id="rId1" Type="http://schemas.openxmlformats.org/officeDocument/2006/relationships/hyperlink" Target="https://youtu.be/25ZiMNha3lc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tepka.ru/OBZh_7/28.html" TargetMode="External"/><Relationship Id="rId2" Type="http://schemas.openxmlformats.org/officeDocument/2006/relationships/hyperlink" Target="https://infourok.ru/videouroki/173" TargetMode="External"/><Relationship Id="rId1" Type="http://schemas.openxmlformats.org/officeDocument/2006/relationships/hyperlink" Target="https://stranamasterov.ru/node/671386" TargetMode="External"/><Relationship Id="rId6" Type="http://schemas.openxmlformats.org/officeDocument/2006/relationships/hyperlink" Target="https://www.youtube.com/watch?v=56HFkDlCcnA" TargetMode="External"/><Relationship Id="rId5" Type="http://schemas.openxmlformats.org/officeDocument/2006/relationships/hyperlink" Target="https://www.youtube.com/watch?v=56HFkDlCcnA" TargetMode="External"/><Relationship Id="rId4" Type="http://schemas.openxmlformats.org/officeDocument/2006/relationships/hyperlink" Target="https://stranamasterov.ru/node/671386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RFqNAmF2tLM" TargetMode="External"/><Relationship Id="rId2" Type="http://schemas.openxmlformats.org/officeDocument/2006/relationships/hyperlink" Target="http://tepka.ru/OBZh_7/28.html" TargetMode="External"/><Relationship Id="rId1" Type="http://schemas.openxmlformats.org/officeDocument/2006/relationships/hyperlink" Target="https://infourok.ru/videouroki/173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56HFkDlCcnA" TargetMode="External"/><Relationship Id="rId2" Type="http://schemas.openxmlformats.org/officeDocument/2006/relationships/hyperlink" Target="https://ok.ru/video/1446661786362" TargetMode="External"/><Relationship Id="rId1" Type="http://schemas.openxmlformats.org/officeDocument/2006/relationships/hyperlink" Target="http://tepka.ru/OBZh_7/28.html" TargetMode="External"/><Relationship Id="rId4" Type="http://schemas.openxmlformats.org/officeDocument/2006/relationships/hyperlink" Target="https://www.youtube.com/watch?v=56HFkDlCcnA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time_continue=4&amp;v=U4ww1YBRmG8&amp;feature=emb_logo" TargetMode="External"/><Relationship Id="rId2" Type="http://schemas.openxmlformats.org/officeDocument/2006/relationships/hyperlink" Target="https://www.youtube.com/watch?v=HthYr2ArzHs" TargetMode="External"/><Relationship Id="rId1" Type="http://schemas.openxmlformats.org/officeDocument/2006/relationships/hyperlink" Target="https://www.youtube.com/watch?time_continue=407&amp;v=VuWUxGsTyKk&amp;feature=emb_logo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HthYr2ArzHs" TargetMode="External"/><Relationship Id="rId2" Type="http://schemas.openxmlformats.org/officeDocument/2006/relationships/hyperlink" Target="https://www.youtube.com/watch?time_continue=407&amp;v=VuWUxGsTyKk&amp;feature=emb_logo" TargetMode="External"/><Relationship Id="rId1" Type="http://schemas.openxmlformats.org/officeDocument/2006/relationships/hyperlink" Target="https://www.youtube.com/watch?time_continue=4&amp;v=U4ww1YBRmG8&amp;feature=emb_logo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HthYr2ArzHs" TargetMode="External"/><Relationship Id="rId2" Type="http://schemas.openxmlformats.org/officeDocument/2006/relationships/hyperlink" Target="http://eco63.ru/biologicheskie-resursy-0" TargetMode="External"/><Relationship Id="rId1" Type="http://schemas.openxmlformats.org/officeDocument/2006/relationships/hyperlink" Target="https://www.sites.google.com/site/enciklopediasamarskojoblasti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://human-health.ru/962-bacterial-vs-viral-infections.html" TargetMode="External"/><Relationship Id="rId2" Type="http://schemas.openxmlformats.org/officeDocument/2006/relationships/hyperlink" Target="https://bio-oge.sdamgia.ru/" TargetMode="External"/><Relationship Id="rId1" Type="http://schemas.openxmlformats.org/officeDocument/2006/relationships/hyperlink" Target="https://studwood.ru/1275273/geografiya/ekonomiko_geograficheskaya_harakteristika_samarskoy_oblasti" TargetMode="External"/><Relationship Id="rId4" Type="http://schemas.openxmlformats.org/officeDocument/2006/relationships/hyperlink" Target="https://studwood.ru/1275274/geografiya/prirodno_resursnyy_potentsial_samarskoy_oblasti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bio-oge.sdamgia.ru/" TargetMode="External"/><Relationship Id="rId7" Type="http://schemas.openxmlformats.org/officeDocument/2006/relationships/hyperlink" Target="https://greenpeace.ru/stories/2019/05/20/na-gosudarstvo-nadejsja-a-sam-izmerjaj/" TargetMode="External"/><Relationship Id="rId2" Type="http://schemas.openxmlformats.org/officeDocument/2006/relationships/hyperlink" Target="https://infourok.ru/konspekt-uroka-professiogramma-professiy-957937.html" TargetMode="External"/><Relationship Id="rId1" Type="http://schemas.openxmlformats.org/officeDocument/2006/relationships/hyperlink" Target="https://studwood.ru/1275273/geografiya/ekonomiko_geograficheskaya_harakteristika_samarskoy_oblasti" TargetMode="External"/><Relationship Id="rId6" Type="http://schemas.openxmlformats.org/officeDocument/2006/relationships/hyperlink" Target="https://finances.social/ekonomike-dlya-uchebniki/etap-pervyiy-investitsionnoe-96370.html" TargetMode="External"/><Relationship Id="rId5" Type="http://schemas.openxmlformats.org/officeDocument/2006/relationships/hyperlink" Target="https://studwood.ru/1275274/geografiya/prirodno_resursnyy_potentsial_samarskoy_oblasti" TargetMode="External"/><Relationship Id="rId4" Type="http://schemas.openxmlformats.org/officeDocument/2006/relationships/hyperlink" Target="http://human-health.ru/962-bacterial-vs-viral-infections.html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effecton.ru/730.html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www.youtube.com/watch?v=JpH_JCHTPXQ" TargetMode="External"/><Relationship Id="rId1" Type="http://schemas.openxmlformats.org/officeDocument/2006/relationships/hyperlink" Target="https://ref.asurso.ru/index.php?r=vict20/index" TargetMode="External"/><Relationship Id="rId6" Type="http://schemas.openxmlformats.org/officeDocument/2006/relationships/vmlDrawing" Target="../drawings/vmlDrawing2.vml"/><Relationship Id="rId5" Type="http://schemas.openxmlformats.org/officeDocument/2006/relationships/hyperlink" Target="http://uchi.ru/urok/213160" TargetMode="External"/><Relationship Id="rId4" Type="http://schemas.openxmlformats.org/officeDocument/2006/relationships/hyperlink" Target="https://www.saharina.ru/tests/test.php?name=test494.xml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://uchi.ru/urok/213160" TargetMode="External"/><Relationship Id="rId2" Type="http://schemas.openxmlformats.org/officeDocument/2006/relationships/hyperlink" Target="https://ref.asurso.ru/index.php?r=vict20/index" TargetMode="External"/><Relationship Id="rId1" Type="http://schemas.openxmlformats.org/officeDocument/2006/relationships/hyperlink" Target="http://uchi.ru/urok/213160" TargetMode="External"/><Relationship Id="rId4" Type="http://schemas.openxmlformats.org/officeDocument/2006/relationships/hyperlink" Target="https://effecton.ru/730.html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effecton.ru/730.html" TargetMode="External"/><Relationship Id="rId7" Type="http://schemas.openxmlformats.org/officeDocument/2006/relationships/hyperlink" Target="http://uchi.ru/urok/213160" TargetMode="External"/><Relationship Id="rId2" Type="http://schemas.openxmlformats.org/officeDocument/2006/relationships/hyperlink" Target="https://bio-ege.sdamgia.ru/" TargetMode="External"/><Relationship Id="rId1" Type="http://schemas.openxmlformats.org/officeDocument/2006/relationships/hyperlink" Target="https://ref.asurso.ru/index.php?r=vict20/index" TargetMode="External"/><Relationship Id="rId6" Type="http://schemas.openxmlformats.org/officeDocument/2006/relationships/hyperlink" Target="https://bio-ege.sdamgia.ru/" TargetMode="External"/><Relationship Id="rId5" Type="http://schemas.openxmlformats.org/officeDocument/2006/relationships/hyperlink" Target="https://bio-ege.sdamgia.ru/" TargetMode="External"/><Relationship Id="rId4" Type="http://schemas.openxmlformats.org/officeDocument/2006/relationships/hyperlink" Target="https://www.saharina.ru/tests/test.php?name=test494.xml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://uchi.ru/urok/213160" TargetMode="External"/><Relationship Id="rId2" Type="http://schemas.openxmlformats.org/officeDocument/2006/relationships/hyperlink" Target="https://www.saharina.ru/tests/test.php?name=test494.xml" TargetMode="External"/><Relationship Id="rId1" Type="http://schemas.openxmlformats.org/officeDocument/2006/relationships/hyperlink" Target="https://www.youtube.com/watch?v=JpH_JCHTPXQ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hyperlink" Target="http://uchi.ru/urok/213160" TargetMode="External"/><Relationship Id="rId1" Type="http://schemas.openxmlformats.org/officeDocument/2006/relationships/hyperlink" Target="http://uchi.ru/urok/213160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aharina.ru/tests/test.php?name=test494.xml" TargetMode="External"/><Relationship Id="rId2" Type="http://schemas.openxmlformats.org/officeDocument/2006/relationships/hyperlink" Target="https://bio-ege.sdamgia.ru/" TargetMode="External"/><Relationship Id="rId1" Type="http://schemas.openxmlformats.org/officeDocument/2006/relationships/hyperlink" Target="https://bio-ege.sdamgia.ru/" TargetMode="External"/><Relationship Id="rId6" Type="http://schemas.openxmlformats.org/officeDocument/2006/relationships/hyperlink" Target="http://uchi.ru/urok/213160" TargetMode="External"/><Relationship Id="rId5" Type="http://schemas.openxmlformats.org/officeDocument/2006/relationships/hyperlink" Target="https://bio-ege.sdamgia.ru/" TargetMode="External"/><Relationship Id="rId4" Type="http://schemas.openxmlformats.org/officeDocument/2006/relationships/hyperlink" Target="https://bio-ege.sdamgia.ru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math-ege.sdamgia.ru/" TargetMode="External"/><Relationship Id="rId2" Type="http://schemas.openxmlformats.org/officeDocument/2006/relationships/hyperlink" Target="https://math-ege.sdamgia.ru/" TargetMode="External"/><Relationship Id="rId1" Type="http://schemas.openxmlformats.org/officeDocument/2006/relationships/hyperlink" Target="https://www.youtube.com/watch?v=i7cEcNIuEIk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hyperlink" Target="https://math-ege.sdamgia.ru/" TargetMode="External"/><Relationship Id="rId1" Type="http://schemas.openxmlformats.org/officeDocument/2006/relationships/hyperlink" Target="https://www.youtube.com/watch?v=i7cEcNIuEIk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math-ege.sdamgia.ru/" TargetMode="External"/><Relationship Id="rId2" Type="http://schemas.openxmlformats.org/officeDocument/2006/relationships/hyperlink" Target="https://math-ege.sdamgia.ru/" TargetMode="External"/><Relationship Id="rId1" Type="http://schemas.openxmlformats.org/officeDocument/2006/relationships/hyperlink" Target="https://www.youtube.com/watch?v=i7cEcNIuEIk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multiurok.ru/files/poniatiie-shakha-i-zashchity-ot-shakha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multiurok.ru/files/poniatiie-shakha-i-zashchity-ot-shakha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H994"/>
  <sheetViews>
    <sheetView workbookViewId="0"/>
  </sheetViews>
  <sheetFormatPr defaultColWidth="14.42578125" defaultRowHeight="15.75" customHeight="1"/>
  <cols>
    <col min="1" max="1" width="5.140625" customWidth="1"/>
    <col min="2" max="2" width="24.140625" customWidth="1"/>
    <col min="3" max="3" width="17.85546875" customWidth="1"/>
    <col min="4" max="4" width="36.5703125" customWidth="1"/>
    <col min="5" max="5" width="32.140625" customWidth="1"/>
    <col min="6" max="7" width="68.85546875" customWidth="1"/>
  </cols>
  <sheetData>
    <row r="1" spans="1:8" ht="26.25" customHeight="1">
      <c r="A1" s="2" t="s">
        <v>0</v>
      </c>
      <c r="B1" s="3" t="s">
        <v>1</v>
      </c>
      <c r="C1" s="5" t="s">
        <v>3</v>
      </c>
      <c r="D1" s="5" t="s">
        <v>4</v>
      </c>
      <c r="E1" s="5" t="s">
        <v>5</v>
      </c>
      <c r="F1" s="7" t="s">
        <v>6</v>
      </c>
    </row>
    <row r="2" spans="1:8" ht="51">
      <c r="A2" s="8">
        <v>1</v>
      </c>
      <c r="B2" s="10" t="s">
        <v>8</v>
      </c>
      <c r="C2" s="12" t="s">
        <v>10</v>
      </c>
      <c r="D2" s="14" t="s">
        <v>12</v>
      </c>
      <c r="E2" s="14" t="s">
        <v>19</v>
      </c>
      <c r="F2" s="16" t="s">
        <v>20</v>
      </c>
    </row>
    <row r="3" spans="1:8" ht="51">
      <c r="A3" s="8">
        <v>2</v>
      </c>
      <c r="B3" s="10" t="s">
        <v>21</v>
      </c>
      <c r="C3" s="12" t="s">
        <v>22</v>
      </c>
      <c r="D3" s="14" t="s">
        <v>12</v>
      </c>
      <c r="E3" s="14" t="s">
        <v>23</v>
      </c>
      <c r="F3" s="16" t="s">
        <v>20</v>
      </c>
    </row>
    <row r="4" spans="1:8" ht="63.75">
      <c r="A4" s="8">
        <v>3</v>
      </c>
      <c r="B4" s="14" t="s">
        <v>24</v>
      </c>
      <c r="C4" s="12" t="s">
        <v>25</v>
      </c>
      <c r="D4" s="14" t="s">
        <v>26</v>
      </c>
      <c r="E4" s="14" t="s">
        <v>27</v>
      </c>
      <c r="F4" s="19" t="s">
        <v>28</v>
      </c>
    </row>
    <row r="5" spans="1:8" ht="51">
      <c r="A5" s="8">
        <v>4</v>
      </c>
      <c r="B5" s="10" t="s">
        <v>32</v>
      </c>
      <c r="C5" s="12" t="s">
        <v>33</v>
      </c>
      <c r="D5" s="14" t="s">
        <v>12</v>
      </c>
      <c r="E5" s="14" t="s">
        <v>34</v>
      </c>
      <c r="F5" s="16" t="s">
        <v>20</v>
      </c>
    </row>
    <row r="6" spans="1:8" ht="63.75">
      <c r="A6" s="8">
        <v>5</v>
      </c>
      <c r="B6" s="10" t="s">
        <v>35</v>
      </c>
      <c r="C6" s="12" t="s">
        <v>36</v>
      </c>
      <c r="D6" s="14" t="s">
        <v>12</v>
      </c>
      <c r="E6" s="14" t="s">
        <v>34</v>
      </c>
      <c r="F6" s="16" t="s">
        <v>38</v>
      </c>
    </row>
    <row r="7" spans="1:8" ht="76.5">
      <c r="A7" s="8">
        <v>6</v>
      </c>
      <c r="B7" s="14" t="s">
        <v>39</v>
      </c>
      <c r="C7" s="12" t="s">
        <v>40</v>
      </c>
      <c r="D7" s="14" t="s">
        <v>42</v>
      </c>
      <c r="E7" s="14" t="s">
        <v>43</v>
      </c>
      <c r="F7" s="16" t="s">
        <v>44</v>
      </c>
    </row>
    <row r="8" spans="1:8" ht="76.5">
      <c r="A8" s="8">
        <v>7</v>
      </c>
      <c r="B8" s="10" t="s">
        <v>45</v>
      </c>
      <c r="C8" s="12" t="s">
        <v>46</v>
      </c>
      <c r="D8" s="14" t="s">
        <v>47</v>
      </c>
      <c r="E8" s="14" t="s">
        <v>34</v>
      </c>
      <c r="F8" s="16" t="s">
        <v>48</v>
      </c>
    </row>
    <row r="9" spans="1:8" ht="102">
      <c r="A9" s="8">
        <v>8</v>
      </c>
      <c r="B9" s="10" t="s">
        <v>49</v>
      </c>
      <c r="C9" s="12" t="s">
        <v>50</v>
      </c>
      <c r="D9" s="14" t="s">
        <v>51</v>
      </c>
      <c r="E9" s="14" t="s">
        <v>52</v>
      </c>
      <c r="F9" s="16" t="s">
        <v>53</v>
      </c>
    </row>
    <row r="10" spans="1:8" ht="28.5">
      <c r="A10" s="8">
        <v>9</v>
      </c>
      <c r="B10" s="10" t="s">
        <v>54</v>
      </c>
      <c r="C10" s="12" t="s">
        <v>56</v>
      </c>
      <c r="D10" s="14" t="s">
        <v>57</v>
      </c>
      <c r="E10" s="14" t="s">
        <v>34</v>
      </c>
      <c r="F10" s="16" t="s">
        <v>58</v>
      </c>
    </row>
    <row r="11" spans="1:8" ht="63.75">
      <c r="A11" s="8">
        <v>10</v>
      </c>
      <c r="B11" s="10" t="s">
        <v>59</v>
      </c>
      <c r="C11" s="12" t="s">
        <v>60</v>
      </c>
      <c r="D11" s="14" t="s">
        <v>61</v>
      </c>
      <c r="E11" s="14" t="s">
        <v>34</v>
      </c>
      <c r="F11" s="16" t="s">
        <v>38</v>
      </c>
    </row>
    <row r="12" spans="1:8">
      <c r="A12" s="8">
        <v>11</v>
      </c>
      <c r="B12" s="10" t="s">
        <v>62</v>
      </c>
      <c r="C12" s="12" t="s">
        <v>63</v>
      </c>
      <c r="D12" s="14" t="s">
        <v>64</v>
      </c>
      <c r="E12" s="14" t="s">
        <v>23</v>
      </c>
      <c r="F12" s="26" t="s">
        <v>66</v>
      </c>
    </row>
    <row r="13" spans="1:8" ht="57">
      <c r="A13" s="8">
        <v>12</v>
      </c>
      <c r="B13" s="10" t="s">
        <v>67</v>
      </c>
      <c r="C13" s="12" t="s">
        <v>68</v>
      </c>
      <c r="D13" s="14" t="s">
        <v>69</v>
      </c>
      <c r="E13" s="14" t="s">
        <v>70</v>
      </c>
      <c r="F13" s="16" t="s">
        <v>71</v>
      </c>
    </row>
    <row r="14" spans="1:8" ht="51">
      <c r="A14" s="8">
        <v>13</v>
      </c>
      <c r="B14" s="10" t="s">
        <v>72</v>
      </c>
      <c r="C14" s="12" t="s">
        <v>73</v>
      </c>
      <c r="D14" s="14" t="s">
        <v>74</v>
      </c>
      <c r="E14" s="14" t="s">
        <v>75</v>
      </c>
      <c r="F14" s="16" t="s">
        <v>20</v>
      </c>
    </row>
    <row r="15" spans="1:8" ht="38.25">
      <c r="A15" s="8">
        <v>14</v>
      </c>
      <c r="B15" s="10" t="s">
        <v>76</v>
      </c>
      <c r="C15" s="12" t="s">
        <v>78</v>
      </c>
      <c r="D15" s="14" t="s">
        <v>80</v>
      </c>
      <c r="E15" s="14" t="s">
        <v>75</v>
      </c>
      <c r="F15" s="16" t="s">
        <v>83</v>
      </c>
    </row>
    <row r="16" spans="1:8" ht="38.25">
      <c r="A16" s="8">
        <v>15</v>
      </c>
      <c r="B16" s="10" t="s">
        <v>84</v>
      </c>
      <c r="C16" s="12" t="s">
        <v>85</v>
      </c>
      <c r="D16" s="14" t="s">
        <v>86</v>
      </c>
      <c r="E16" s="14" t="s">
        <v>75</v>
      </c>
      <c r="F16" s="16" t="s">
        <v>83</v>
      </c>
      <c r="G16" s="33"/>
      <c r="H16" s="33"/>
    </row>
    <row r="17" spans="1:6" ht="51">
      <c r="A17" s="8">
        <v>16</v>
      </c>
      <c r="B17" s="10" t="s">
        <v>89</v>
      </c>
      <c r="C17" s="12" t="s">
        <v>33</v>
      </c>
      <c r="D17" s="14" t="s">
        <v>90</v>
      </c>
      <c r="E17" s="35" t="s">
        <v>91</v>
      </c>
      <c r="F17" s="16" t="s">
        <v>20</v>
      </c>
    </row>
    <row r="18" spans="1:6" ht="38.25">
      <c r="A18" s="8">
        <v>17</v>
      </c>
      <c r="B18" s="10" t="s">
        <v>93</v>
      </c>
      <c r="C18" s="12" t="s">
        <v>94</v>
      </c>
      <c r="D18" s="14" t="s">
        <v>95</v>
      </c>
      <c r="E18" s="14" t="s">
        <v>34</v>
      </c>
      <c r="F18" s="16" t="s">
        <v>96</v>
      </c>
    </row>
    <row r="19" spans="1:6" ht="63.75">
      <c r="A19" s="8">
        <v>18</v>
      </c>
      <c r="B19" s="10" t="s">
        <v>98</v>
      </c>
      <c r="C19" s="12" t="s">
        <v>100</v>
      </c>
      <c r="D19" s="14" t="s">
        <v>102</v>
      </c>
      <c r="E19" s="10" t="s">
        <v>103</v>
      </c>
      <c r="F19" s="16" t="s">
        <v>28</v>
      </c>
    </row>
    <row r="20" spans="1:6" ht="63.75">
      <c r="A20" s="39">
        <v>19</v>
      </c>
      <c r="B20" s="10" t="s">
        <v>107</v>
      </c>
      <c r="C20" s="12" t="s">
        <v>108</v>
      </c>
      <c r="D20" s="14" t="s">
        <v>109</v>
      </c>
      <c r="E20" s="14" t="s">
        <v>110</v>
      </c>
      <c r="F20" s="16" t="s">
        <v>28</v>
      </c>
    </row>
    <row r="21" spans="1:6" ht="63.75">
      <c r="A21" s="39">
        <v>20</v>
      </c>
      <c r="B21" s="10" t="s">
        <v>111</v>
      </c>
      <c r="C21" s="12" t="s">
        <v>94</v>
      </c>
      <c r="D21" s="10" t="s">
        <v>112</v>
      </c>
      <c r="E21" s="14" t="s">
        <v>103</v>
      </c>
      <c r="F21" s="16" t="s">
        <v>28</v>
      </c>
    </row>
    <row r="22" spans="1:6" ht="102">
      <c r="A22" s="39">
        <v>21</v>
      </c>
      <c r="B22" s="10" t="s">
        <v>114</v>
      </c>
      <c r="C22" s="12" t="s">
        <v>115</v>
      </c>
      <c r="D22" s="14" t="s">
        <v>116</v>
      </c>
      <c r="E22" s="14" t="s">
        <v>117</v>
      </c>
      <c r="F22" s="16" t="s">
        <v>118</v>
      </c>
    </row>
    <row r="23" spans="1:6" ht="38.25">
      <c r="A23" s="39">
        <v>22</v>
      </c>
      <c r="B23" s="10" t="s">
        <v>119</v>
      </c>
      <c r="C23" s="12" t="s">
        <v>10</v>
      </c>
      <c r="D23" s="14" t="s">
        <v>120</v>
      </c>
      <c r="E23" s="14" t="s">
        <v>121</v>
      </c>
      <c r="F23" s="16" t="s">
        <v>122</v>
      </c>
    </row>
    <row r="24" spans="1:6" ht="63.75">
      <c r="A24" s="39">
        <v>23</v>
      </c>
      <c r="B24" s="10" t="s">
        <v>123</v>
      </c>
      <c r="C24" s="12" t="s">
        <v>124</v>
      </c>
      <c r="D24" s="14" t="s">
        <v>125</v>
      </c>
      <c r="E24" s="14" t="s">
        <v>126</v>
      </c>
      <c r="F24" s="42" t="s">
        <v>127</v>
      </c>
    </row>
    <row r="25" spans="1:6" ht="63.75">
      <c r="A25" s="39">
        <v>24</v>
      </c>
      <c r="B25" s="10" t="s">
        <v>129</v>
      </c>
      <c r="C25" s="12" t="s">
        <v>131</v>
      </c>
      <c r="D25" s="14" t="s">
        <v>125</v>
      </c>
      <c r="E25" s="14"/>
      <c r="F25" s="42" t="s">
        <v>127</v>
      </c>
    </row>
    <row r="26" spans="1:6" ht="51">
      <c r="A26" s="39">
        <v>25</v>
      </c>
      <c r="B26" s="10" t="s">
        <v>132</v>
      </c>
      <c r="C26" s="12" t="s">
        <v>68</v>
      </c>
      <c r="D26" s="14" t="s">
        <v>133</v>
      </c>
      <c r="E26" s="14" t="s">
        <v>23</v>
      </c>
      <c r="F26" s="16" t="s">
        <v>134</v>
      </c>
    </row>
    <row r="27" spans="1:6" ht="51">
      <c r="A27" s="39">
        <v>26</v>
      </c>
      <c r="B27" s="10" t="s">
        <v>135</v>
      </c>
      <c r="C27" s="12" t="s">
        <v>136</v>
      </c>
      <c r="D27" s="14" t="s">
        <v>137</v>
      </c>
      <c r="E27" s="14" t="s">
        <v>138</v>
      </c>
      <c r="F27" s="16" t="s">
        <v>139</v>
      </c>
    </row>
    <row r="28" spans="1:6" ht="63.75">
      <c r="A28" s="39">
        <v>27</v>
      </c>
      <c r="B28" s="10" t="s">
        <v>140</v>
      </c>
      <c r="C28" s="12" t="s">
        <v>143</v>
      </c>
      <c r="D28" s="14" t="s">
        <v>146</v>
      </c>
      <c r="E28" s="14" t="s">
        <v>23</v>
      </c>
      <c r="F28" s="16" t="s">
        <v>38</v>
      </c>
    </row>
    <row r="29" spans="1:6" ht="76.5">
      <c r="A29" s="39">
        <v>28</v>
      </c>
      <c r="B29" s="10" t="s">
        <v>149</v>
      </c>
      <c r="C29" s="12" t="s">
        <v>22</v>
      </c>
      <c r="D29" s="48" t="s">
        <v>151</v>
      </c>
      <c r="E29" s="14" t="s">
        <v>23</v>
      </c>
      <c r="F29" s="16" t="s">
        <v>152</v>
      </c>
    </row>
    <row r="30" spans="1:6" ht="38.25">
      <c r="A30" s="39">
        <v>29</v>
      </c>
      <c r="B30" s="10" t="s">
        <v>153</v>
      </c>
      <c r="C30" s="12" t="s">
        <v>154</v>
      </c>
      <c r="D30" s="48" t="s">
        <v>151</v>
      </c>
      <c r="E30" s="14" t="s">
        <v>155</v>
      </c>
      <c r="F30" s="16" t="s">
        <v>156</v>
      </c>
    </row>
    <row r="31" spans="1:6" ht="38.25">
      <c r="A31" s="39">
        <v>30</v>
      </c>
      <c r="B31" s="10" t="s">
        <v>157</v>
      </c>
      <c r="C31" s="12" t="s">
        <v>154</v>
      </c>
      <c r="D31" s="48" t="s">
        <v>151</v>
      </c>
      <c r="E31" s="14" t="s">
        <v>158</v>
      </c>
      <c r="F31" s="16" t="s">
        <v>159</v>
      </c>
    </row>
    <row r="32" spans="1:6" ht="76.5">
      <c r="A32" s="39">
        <v>31</v>
      </c>
      <c r="B32" s="10" t="s">
        <v>160</v>
      </c>
      <c r="C32" s="12" t="s">
        <v>161</v>
      </c>
      <c r="D32" s="48" t="s">
        <v>151</v>
      </c>
      <c r="E32" s="14" t="s">
        <v>162</v>
      </c>
      <c r="F32" s="16" t="s">
        <v>152</v>
      </c>
    </row>
    <row r="33" spans="1:8" ht="89.25">
      <c r="A33" s="39">
        <v>32</v>
      </c>
      <c r="B33" s="10" t="s">
        <v>163</v>
      </c>
      <c r="C33" s="12" t="s">
        <v>154</v>
      </c>
      <c r="D33" s="52" t="s">
        <v>165</v>
      </c>
      <c r="E33" s="14" t="s">
        <v>155</v>
      </c>
      <c r="F33" s="54" t="s">
        <v>152</v>
      </c>
    </row>
    <row r="34" spans="1:8" ht="89.25">
      <c r="A34" s="39">
        <v>33</v>
      </c>
      <c r="B34" s="10" t="s">
        <v>173</v>
      </c>
      <c r="C34" s="12" t="s">
        <v>174</v>
      </c>
      <c r="D34" s="14" t="s">
        <v>175</v>
      </c>
      <c r="E34" s="14" t="s">
        <v>176</v>
      </c>
      <c r="F34" s="16" t="s">
        <v>177</v>
      </c>
    </row>
    <row r="35" spans="1:8" ht="76.5">
      <c r="A35" s="39">
        <v>34</v>
      </c>
      <c r="B35" s="10" t="s">
        <v>178</v>
      </c>
      <c r="C35" s="12" t="s">
        <v>63</v>
      </c>
      <c r="D35" s="14" t="s">
        <v>175</v>
      </c>
      <c r="E35" s="14" t="s">
        <v>176</v>
      </c>
      <c r="F35" s="16" t="s">
        <v>152</v>
      </c>
    </row>
    <row r="36" spans="1:8" ht="63.75">
      <c r="A36" s="39">
        <v>35</v>
      </c>
      <c r="B36" s="10" t="s">
        <v>179</v>
      </c>
      <c r="C36" s="12" t="s">
        <v>180</v>
      </c>
      <c r="D36" s="48" t="s">
        <v>151</v>
      </c>
      <c r="E36" s="14" t="s">
        <v>182</v>
      </c>
      <c r="F36" s="54" t="s">
        <v>184</v>
      </c>
    </row>
    <row r="37" spans="1:8" ht="76.5">
      <c r="A37" s="58">
        <v>36</v>
      </c>
      <c r="B37" s="10" t="s">
        <v>186</v>
      </c>
      <c r="C37" s="12" t="s">
        <v>188</v>
      </c>
      <c r="D37" s="48" t="s">
        <v>151</v>
      </c>
      <c r="E37" s="14" t="s">
        <v>23</v>
      </c>
      <c r="F37" s="16" t="s">
        <v>152</v>
      </c>
    </row>
    <row r="38" spans="1:8" ht="38.25">
      <c r="A38" s="39">
        <v>37</v>
      </c>
      <c r="B38" s="10" t="s">
        <v>192</v>
      </c>
      <c r="C38" s="12" t="s">
        <v>193</v>
      </c>
      <c r="D38" s="48" t="s">
        <v>151</v>
      </c>
      <c r="E38" s="14" t="s">
        <v>155</v>
      </c>
      <c r="F38" s="16" t="s">
        <v>195</v>
      </c>
    </row>
    <row r="39" spans="1:8" ht="38.25">
      <c r="A39" s="39">
        <v>38</v>
      </c>
      <c r="B39" s="10" t="s">
        <v>196</v>
      </c>
      <c r="C39" s="12" t="s">
        <v>197</v>
      </c>
      <c r="D39" s="48" t="s">
        <v>151</v>
      </c>
      <c r="E39" s="14" t="s">
        <v>155</v>
      </c>
      <c r="F39" s="60" t="s">
        <v>198</v>
      </c>
    </row>
    <row r="40" spans="1:8" ht="63.75">
      <c r="A40" s="39">
        <v>39</v>
      </c>
      <c r="B40" s="10" t="s">
        <v>199</v>
      </c>
      <c r="C40" s="12" t="s">
        <v>33</v>
      </c>
      <c r="D40" s="14" t="s">
        <v>200</v>
      </c>
      <c r="E40" s="14" t="s">
        <v>201</v>
      </c>
      <c r="F40" s="54" t="s">
        <v>202</v>
      </c>
    </row>
    <row r="41" spans="1:8" ht="63.75">
      <c r="A41" s="39">
        <v>40</v>
      </c>
      <c r="B41" s="63" t="s">
        <v>203</v>
      </c>
      <c r="C41" s="64" t="s">
        <v>207</v>
      </c>
      <c r="D41" s="63" t="s">
        <v>208</v>
      </c>
      <c r="E41" s="63" t="s">
        <v>209</v>
      </c>
      <c r="F41" s="16" t="s">
        <v>38</v>
      </c>
    </row>
    <row r="42" spans="1:8" ht="63.75">
      <c r="A42" s="39">
        <v>41</v>
      </c>
      <c r="B42" s="63" t="s">
        <v>210</v>
      </c>
      <c r="C42" s="63" t="s">
        <v>207</v>
      </c>
      <c r="D42" s="63" t="s">
        <v>212</v>
      </c>
      <c r="E42" s="63" t="s">
        <v>213</v>
      </c>
      <c r="F42" s="16" t="s">
        <v>38</v>
      </c>
    </row>
    <row r="43" spans="1:8" ht="63.75">
      <c r="A43" s="39">
        <v>42</v>
      </c>
      <c r="B43" s="63" t="s">
        <v>216</v>
      </c>
      <c r="C43" s="64" t="s">
        <v>207</v>
      </c>
      <c r="D43" s="63" t="s">
        <v>212</v>
      </c>
      <c r="E43" s="63" t="s">
        <v>103</v>
      </c>
      <c r="F43" s="16" t="s">
        <v>38</v>
      </c>
    </row>
    <row r="44" spans="1:8" ht="30" customHeight="1">
      <c r="A44" s="39">
        <v>43</v>
      </c>
      <c r="B44" s="63" t="s">
        <v>217</v>
      </c>
      <c r="C44" s="64" t="s">
        <v>218</v>
      </c>
      <c r="D44" s="63" t="s">
        <v>220</v>
      </c>
      <c r="E44" s="32" t="s">
        <v>221</v>
      </c>
      <c r="F44" s="16" t="s">
        <v>38</v>
      </c>
      <c r="H44" s="68"/>
    </row>
    <row r="45" spans="1:8" ht="12.75">
      <c r="A45" s="69"/>
      <c r="C45" s="70"/>
      <c r="F45" s="71"/>
    </row>
    <row r="46" spans="1:8" ht="12.75">
      <c r="A46" s="69"/>
      <c r="C46" s="70"/>
      <c r="F46" s="72"/>
    </row>
    <row r="47" spans="1:8" ht="12.75">
      <c r="A47" s="69"/>
      <c r="C47" s="70"/>
      <c r="F47" s="72"/>
    </row>
    <row r="48" spans="1:8" ht="12.75">
      <c r="A48" s="69"/>
      <c r="C48" s="70"/>
      <c r="F48" s="72"/>
    </row>
    <row r="49" spans="1:6" ht="12.75">
      <c r="A49" s="69"/>
      <c r="C49" s="70"/>
      <c r="F49" s="72"/>
    </row>
    <row r="50" spans="1:6" ht="12.75">
      <c r="A50" s="69"/>
      <c r="C50" s="70"/>
      <c r="F50" s="72"/>
    </row>
    <row r="51" spans="1:6" ht="12.75">
      <c r="A51" s="69"/>
      <c r="C51" s="70"/>
      <c r="F51" s="72"/>
    </row>
    <row r="52" spans="1:6" ht="12.75">
      <c r="A52" s="69"/>
      <c r="C52" s="70"/>
      <c r="F52" s="72"/>
    </row>
    <row r="53" spans="1:6" ht="12.75">
      <c r="A53" s="69"/>
      <c r="C53" s="70"/>
      <c r="F53" s="72"/>
    </row>
    <row r="54" spans="1:6" ht="12.75">
      <c r="A54" s="69"/>
      <c r="C54" s="70"/>
      <c r="F54" s="72"/>
    </row>
    <row r="55" spans="1:6" ht="12.75">
      <c r="A55" s="69"/>
      <c r="C55" s="70"/>
      <c r="F55" s="72"/>
    </row>
    <row r="56" spans="1:6" ht="12.75">
      <c r="A56" s="69"/>
      <c r="C56" s="70"/>
      <c r="F56" s="72"/>
    </row>
    <row r="57" spans="1:6" ht="12.75">
      <c r="A57" s="69"/>
      <c r="C57" s="70"/>
      <c r="F57" s="72"/>
    </row>
    <row r="58" spans="1:6" ht="12.75">
      <c r="A58" s="69"/>
      <c r="C58" s="70"/>
      <c r="F58" s="72"/>
    </row>
    <row r="59" spans="1:6" ht="12.75">
      <c r="A59" s="69"/>
      <c r="C59" s="70"/>
      <c r="F59" s="72"/>
    </row>
    <row r="60" spans="1:6" ht="12.75">
      <c r="A60" s="69"/>
      <c r="C60" s="70"/>
      <c r="F60" s="72"/>
    </row>
    <row r="61" spans="1:6" ht="12.75">
      <c r="A61" s="69"/>
      <c r="C61" s="70"/>
      <c r="F61" s="72"/>
    </row>
    <row r="62" spans="1:6" ht="12.75">
      <c r="A62" s="69"/>
      <c r="C62" s="70"/>
      <c r="F62" s="72"/>
    </row>
    <row r="63" spans="1:6" ht="12.75">
      <c r="A63" s="69"/>
      <c r="C63" s="70"/>
      <c r="F63" s="72"/>
    </row>
    <row r="64" spans="1:6" ht="12.75">
      <c r="A64" s="69"/>
      <c r="C64" s="70"/>
      <c r="F64" s="72"/>
    </row>
    <row r="65" spans="1:6" ht="12.75">
      <c r="A65" s="69"/>
      <c r="C65" s="70"/>
      <c r="F65" s="72"/>
    </row>
    <row r="66" spans="1:6" ht="12.75">
      <c r="A66" s="69"/>
      <c r="C66" s="70"/>
      <c r="F66" s="72"/>
    </row>
    <row r="67" spans="1:6" ht="12.75">
      <c r="A67" s="69"/>
      <c r="C67" s="70"/>
      <c r="F67" s="72"/>
    </row>
    <row r="68" spans="1:6" ht="12.75">
      <c r="A68" s="69"/>
      <c r="C68" s="70"/>
      <c r="F68" s="72"/>
    </row>
    <row r="69" spans="1:6" ht="12.75">
      <c r="A69" s="69"/>
      <c r="C69" s="70"/>
      <c r="F69" s="72"/>
    </row>
    <row r="70" spans="1:6" ht="12.75">
      <c r="A70" s="69"/>
      <c r="C70" s="70"/>
      <c r="F70" s="72"/>
    </row>
    <row r="71" spans="1:6" ht="12.75">
      <c r="A71" s="69"/>
      <c r="C71" s="70"/>
      <c r="F71" s="72"/>
    </row>
    <row r="72" spans="1:6" ht="12.75">
      <c r="A72" s="69"/>
      <c r="C72" s="70"/>
      <c r="F72" s="72"/>
    </row>
    <row r="73" spans="1:6" ht="12.75">
      <c r="A73" s="69"/>
      <c r="C73" s="70"/>
      <c r="F73" s="72"/>
    </row>
    <row r="74" spans="1:6" ht="12.75">
      <c r="A74" s="69"/>
      <c r="C74" s="70"/>
      <c r="F74" s="72"/>
    </row>
    <row r="75" spans="1:6" ht="12.75">
      <c r="A75" s="69"/>
      <c r="C75" s="70"/>
      <c r="F75" s="72"/>
    </row>
    <row r="76" spans="1:6" ht="12.75">
      <c r="A76" s="69"/>
      <c r="C76" s="70"/>
      <c r="F76" s="72"/>
    </row>
    <row r="77" spans="1:6" ht="12.75">
      <c r="A77" s="69"/>
      <c r="C77" s="70"/>
      <c r="F77" s="72"/>
    </row>
    <row r="78" spans="1:6" ht="12.75">
      <c r="A78" s="69"/>
      <c r="C78" s="70"/>
      <c r="F78" s="72"/>
    </row>
    <row r="79" spans="1:6" ht="12.75">
      <c r="A79" s="69"/>
      <c r="C79" s="70"/>
      <c r="F79" s="72"/>
    </row>
    <row r="80" spans="1:6" ht="12.75">
      <c r="A80" s="69"/>
      <c r="C80" s="70"/>
      <c r="F80" s="72"/>
    </row>
    <row r="81" spans="1:6" ht="12.75">
      <c r="A81" s="69"/>
      <c r="C81" s="70"/>
      <c r="F81" s="72"/>
    </row>
    <row r="82" spans="1:6" ht="12.75">
      <c r="A82" s="69"/>
      <c r="C82" s="70"/>
      <c r="F82" s="72"/>
    </row>
    <row r="83" spans="1:6" ht="12.75">
      <c r="A83" s="69"/>
      <c r="C83" s="70"/>
      <c r="F83" s="72"/>
    </row>
    <row r="84" spans="1:6" ht="12.75">
      <c r="A84" s="69"/>
      <c r="C84" s="70"/>
      <c r="F84" s="72"/>
    </row>
    <row r="85" spans="1:6" ht="12.75">
      <c r="A85" s="69"/>
      <c r="C85" s="70"/>
      <c r="F85" s="72"/>
    </row>
    <row r="86" spans="1:6" ht="12.75">
      <c r="A86" s="69"/>
      <c r="C86" s="70"/>
      <c r="F86" s="72"/>
    </row>
    <row r="87" spans="1:6" ht="12.75">
      <c r="A87" s="69"/>
      <c r="C87" s="70"/>
      <c r="F87" s="72"/>
    </row>
    <row r="88" spans="1:6" ht="12.75">
      <c r="A88" s="69"/>
      <c r="C88" s="70"/>
      <c r="F88" s="72"/>
    </row>
    <row r="89" spans="1:6" ht="12.75">
      <c r="A89" s="69"/>
      <c r="C89" s="70"/>
      <c r="F89" s="72"/>
    </row>
    <row r="90" spans="1:6" ht="12.75">
      <c r="A90" s="69"/>
      <c r="C90" s="70"/>
      <c r="F90" s="72"/>
    </row>
    <row r="91" spans="1:6" ht="12.75">
      <c r="A91" s="69"/>
      <c r="C91" s="70"/>
      <c r="F91" s="72"/>
    </row>
    <row r="92" spans="1:6" ht="12.75">
      <c r="A92" s="69"/>
      <c r="C92" s="70"/>
      <c r="F92" s="72"/>
    </row>
    <row r="93" spans="1:6" ht="12.75">
      <c r="A93" s="69"/>
      <c r="C93" s="70"/>
      <c r="F93" s="72"/>
    </row>
    <row r="94" spans="1:6" ht="12.75">
      <c r="A94" s="69"/>
      <c r="C94" s="70"/>
      <c r="F94" s="72"/>
    </row>
    <row r="95" spans="1:6" ht="12.75">
      <c r="A95" s="69"/>
      <c r="C95" s="70"/>
      <c r="F95" s="72"/>
    </row>
    <row r="96" spans="1:6" ht="12.75">
      <c r="A96" s="69"/>
      <c r="C96" s="70"/>
      <c r="F96" s="72"/>
    </row>
    <row r="97" spans="1:6" ht="12.75">
      <c r="A97" s="69"/>
      <c r="C97" s="70"/>
      <c r="F97" s="72"/>
    </row>
    <row r="98" spans="1:6" ht="12.75">
      <c r="A98" s="69"/>
      <c r="C98" s="70"/>
      <c r="F98" s="72"/>
    </row>
    <row r="99" spans="1:6" ht="12.75">
      <c r="A99" s="69"/>
      <c r="C99" s="70"/>
      <c r="F99" s="72"/>
    </row>
    <row r="100" spans="1:6" ht="12.75">
      <c r="A100" s="69"/>
      <c r="C100" s="70"/>
      <c r="F100" s="72"/>
    </row>
    <row r="101" spans="1:6" ht="12.75">
      <c r="A101" s="69"/>
      <c r="C101" s="70"/>
      <c r="F101" s="72"/>
    </row>
    <row r="102" spans="1:6" ht="12.75">
      <c r="A102" s="69"/>
      <c r="C102" s="70"/>
      <c r="F102" s="72"/>
    </row>
    <row r="103" spans="1:6" ht="12.75">
      <c r="A103" s="69"/>
      <c r="C103" s="70"/>
      <c r="F103" s="72"/>
    </row>
    <row r="104" spans="1:6" ht="12.75">
      <c r="A104" s="69"/>
      <c r="C104" s="70"/>
      <c r="F104" s="72"/>
    </row>
    <row r="105" spans="1:6" ht="12.75">
      <c r="A105" s="69"/>
      <c r="C105" s="70"/>
      <c r="F105" s="72"/>
    </row>
    <row r="106" spans="1:6" ht="12.75">
      <c r="A106" s="69"/>
      <c r="C106" s="70"/>
      <c r="F106" s="72"/>
    </row>
    <row r="107" spans="1:6" ht="12.75">
      <c r="A107" s="69"/>
      <c r="C107" s="70"/>
      <c r="F107" s="72"/>
    </row>
    <row r="108" spans="1:6" ht="12.75">
      <c r="A108" s="69"/>
      <c r="C108" s="70"/>
      <c r="F108" s="72"/>
    </row>
    <row r="109" spans="1:6" ht="12.75">
      <c r="A109" s="69"/>
      <c r="C109" s="70"/>
      <c r="F109" s="72"/>
    </row>
    <row r="110" spans="1:6" ht="12.75">
      <c r="A110" s="69"/>
      <c r="C110" s="70"/>
      <c r="F110" s="72"/>
    </row>
    <row r="111" spans="1:6" ht="12.75">
      <c r="A111" s="69"/>
      <c r="C111" s="70"/>
      <c r="F111" s="72"/>
    </row>
    <row r="112" spans="1:6" ht="12.75">
      <c r="A112" s="69"/>
      <c r="C112" s="70"/>
      <c r="F112" s="72"/>
    </row>
    <row r="113" spans="1:6" ht="12.75">
      <c r="A113" s="69"/>
      <c r="C113" s="70"/>
      <c r="F113" s="72"/>
    </row>
    <row r="114" spans="1:6" ht="12.75">
      <c r="A114" s="69"/>
      <c r="C114" s="70"/>
      <c r="F114" s="72"/>
    </row>
    <row r="115" spans="1:6" ht="12.75">
      <c r="A115" s="69"/>
      <c r="C115" s="70"/>
      <c r="F115" s="72"/>
    </row>
    <row r="116" spans="1:6" ht="12.75">
      <c r="A116" s="69"/>
      <c r="C116" s="70"/>
      <c r="F116" s="72"/>
    </row>
    <row r="117" spans="1:6" ht="12.75">
      <c r="A117" s="69"/>
      <c r="C117" s="70"/>
      <c r="F117" s="72"/>
    </row>
    <row r="118" spans="1:6" ht="12.75">
      <c r="A118" s="69"/>
      <c r="C118" s="70"/>
      <c r="F118" s="72"/>
    </row>
    <row r="119" spans="1:6" ht="12.75">
      <c r="A119" s="69"/>
      <c r="C119" s="70"/>
      <c r="F119" s="72"/>
    </row>
    <row r="120" spans="1:6" ht="12.75">
      <c r="A120" s="69"/>
      <c r="C120" s="70"/>
      <c r="F120" s="72"/>
    </row>
    <row r="121" spans="1:6" ht="12.75">
      <c r="A121" s="69"/>
      <c r="C121" s="70"/>
      <c r="F121" s="72"/>
    </row>
    <row r="122" spans="1:6" ht="12.75">
      <c r="A122" s="69"/>
      <c r="C122" s="70"/>
      <c r="F122" s="72"/>
    </row>
    <row r="123" spans="1:6" ht="12.75">
      <c r="A123" s="69"/>
      <c r="C123" s="70"/>
      <c r="F123" s="72"/>
    </row>
    <row r="124" spans="1:6" ht="12.75">
      <c r="A124" s="69"/>
      <c r="C124" s="70"/>
      <c r="F124" s="72"/>
    </row>
    <row r="125" spans="1:6" ht="12.75">
      <c r="A125" s="69"/>
      <c r="C125" s="70"/>
      <c r="F125" s="72"/>
    </row>
    <row r="126" spans="1:6" ht="12.75">
      <c r="A126" s="69"/>
      <c r="C126" s="70"/>
      <c r="F126" s="72"/>
    </row>
    <row r="127" spans="1:6" ht="12.75">
      <c r="A127" s="69"/>
      <c r="C127" s="70"/>
      <c r="F127" s="72"/>
    </row>
    <row r="128" spans="1:6" ht="12.75">
      <c r="A128" s="69"/>
      <c r="C128" s="70"/>
      <c r="F128" s="72"/>
    </row>
    <row r="129" spans="1:6" ht="12.75">
      <c r="A129" s="69"/>
      <c r="C129" s="70"/>
      <c r="F129" s="72"/>
    </row>
    <row r="130" spans="1:6" ht="12.75">
      <c r="A130" s="69"/>
      <c r="C130" s="70"/>
      <c r="F130" s="72"/>
    </row>
    <row r="131" spans="1:6" ht="12.75">
      <c r="A131" s="69"/>
      <c r="C131" s="70"/>
      <c r="F131" s="72"/>
    </row>
    <row r="132" spans="1:6" ht="12.75">
      <c r="A132" s="69"/>
      <c r="C132" s="70"/>
      <c r="F132" s="72"/>
    </row>
    <row r="133" spans="1:6" ht="12.75">
      <c r="A133" s="69"/>
      <c r="C133" s="70"/>
      <c r="F133" s="72"/>
    </row>
    <row r="134" spans="1:6" ht="12.75">
      <c r="A134" s="69"/>
      <c r="C134" s="70"/>
      <c r="F134" s="72"/>
    </row>
    <row r="135" spans="1:6" ht="12.75">
      <c r="A135" s="69"/>
      <c r="C135" s="70"/>
      <c r="F135" s="72"/>
    </row>
    <row r="136" spans="1:6" ht="12.75">
      <c r="A136" s="69"/>
      <c r="C136" s="70"/>
      <c r="F136" s="72"/>
    </row>
    <row r="137" spans="1:6" ht="12.75">
      <c r="A137" s="69"/>
      <c r="C137" s="70"/>
      <c r="F137" s="72"/>
    </row>
    <row r="138" spans="1:6" ht="12.75">
      <c r="A138" s="69"/>
      <c r="C138" s="70"/>
      <c r="F138" s="72"/>
    </row>
    <row r="139" spans="1:6" ht="12.75">
      <c r="A139" s="69"/>
      <c r="C139" s="70"/>
      <c r="F139" s="72"/>
    </row>
    <row r="140" spans="1:6" ht="12.75">
      <c r="A140" s="69"/>
      <c r="C140" s="70"/>
      <c r="F140" s="72"/>
    </row>
    <row r="141" spans="1:6" ht="12.75">
      <c r="A141" s="69"/>
      <c r="C141" s="70"/>
      <c r="F141" s="72"/>
    </row>
    <row r="142" spans="1:6" ht="12.75">
      <c r="A142" s="69"/>
      <c r="C142" s="70"/>
      <c r="F142" s="72"/>
    </row>
    <row r="143" spans="1:6" ht="12.75">
      <c r="A143" s="69"/>
      <c r="C143" s="70"/>
      <c r="F143" s="72"/>
    </row>
    <row r="144" spans="1:6" ht="12.75">
      <c r="A144" s="69"/>
      <c r="C144" s="70"/>
      <c r="F144" s="72"/>
    </row>
    <row r="145" spans="1:6" ht="12.75">
      <c r="A145" s="69"/>
      <c r="C145" s="70"/>
      <c r="F145" s="72"/>
    </row>
    <row r="146" spans="1:6" ht="12.75">
      <c r="A146" s="69"/>
      <c r="C146" s="70"/>
      <c r="F146" s="72"/>
    </row>
    <row r="147" spans="1:6" ht="12.75">
      <c r="A147" s="69"/>
      <c r="C147" s="70"/>
      <c r="F147" s="72"/>
    </row>
    <row r="148" spans="1:6" ht="12.75">
      <c r="A148" s="69"/>
      <c r="C148" s="70"/>
      <c r="F148" s="72"/>
    </row>
    <row r="149" spans="1:6" ht="12.75">
      <c r="A149" s="69"/>
      <c r="C149" s="70"/>
      <c r="F149" s="72"/>
    </row>
    <row r="150" spans="1:6" ht="12.75">
      <c r="A150" s="69"/>
      <c r="C150" s="70"/>
      <c r="F150" s="72"/>
    </row>
    <row r="151" spans="1:6" ht="12.75">
      <c r="A151" s="69"/>
      <c r="C151" s="70"/>
      <c r="F151" s="72"/>
    </row>
    <row r="152" spans="1:6" ht="12.75">
      <c r="A152" s="69"/>
      <c r="C152" s="70"/>
      <c r="F152" s="72"/>
    </row>
    <row r="153" spans="1:6" ht="12.75">
      <c r="A153" s="69"/>
      <c r="C153" s="70"/>
      <c r="F153" s="72"/>
    </row>
    <row r="154" spans="1:6" ht="12.75">
      <c r="A154" s="69"/>
      <c r="C154" s="70"/>
      <c r="F154" s="72"/>
    </row>
    <row r="155" spans="1:6" ht="12.75">
      <c r="A155" s="69"/>
      <c r="C155" s="70"/>
      <c r="F155" s="72"/>
    </row>
    <row r="156" spans="1:6" ht="12.75">
      <c r="A156" s="69"/>
      <c r="C156" s="70"/>
      <c r="F156" s="72"/>
    </row>
    <row r="157" spans="1:6" ht="12.75">
      <c r="A157" s="69"/>
      <c r="C157" s="70"/>
      <c r="F157" s="72"/>
    </row>
    <row r="158" spans="1:6" ht="12.75">
      <c r="A158" s="69"/>
      <c r="C158" s="70"/>
      <c r="F158" s="72"/>
    </row>
    <row r="159" spans="1:6" ht="12.75">
      <c r="A159" s="69"/>
      <c r="C159" s="70"/>
      <c r="F159" s="72"/>
    </row>
    <row r="160" spans="1:6" ht="12.75">
      <c r="A160" s="69"/>
      <c r="C160" s="70"/>
      <c r="F160" s="72"/>
    </row>
    <row r="161" spans="1:6" ht="12.75">
      <c r="A161" s="69"/>
      <c r="C161" s="70"/>
      <c r="F161" s="72"/>
    </row>
    <row r="162" spans="1:6" ht="12.75">
      <c r="A162" s="69"/>
      <c r="C162" s="70"/>
      <c r="F162" s="72"/>
    </row>
    <row r="163" spans="1:6" ht="12.75">
      <c r="A163" s="69"/>
      <c r="C163" s="70"/>
      <c r="F163" s="72"/>
    </row>
    <row r="164" spans="1:6" ht="12.75">
      <c r="A164" s="69"/>
      <c r="C164" s="70"/>
      <c r="F164" s="72"/>
    </row>
    <row r="165" spans="1:6" ht="12.75">
      <c r="A165" s="69"/>
      <c r="C165" s="70"/>
      <c r="F165" s="72"/>
    </row>
    <row r="166" spans="1:6" ht="12.75">
      <c r="A166" s="69"/>
      <c r="C166" s="70"/>
      <c r="F166" s="72"/>
    </row>
    <row r="167" spans="1:6" ht="12.75">
      <c r="A167" s="69"/>
      <c r="C167" s="70"/>
      <c r="F167" s="72"/>
    </row>
    <row r="168" spans="1:6" ht="12.75">
      <c r="A168" s="69"/>
      <c r="C168" s="70"/>
      <c r="F168" s="72"/>
    </row>
    <row r="169" spans="1:6" ht="12.75">
      <c r="A169" s="69"/>
      <c r="C169" s="70"/>
      <c r="F169" s="72"/>
    </row>
    <row r="170" spans="1:6" ht="12.75">
      <c r="A170" s="69"/>
      <c r="C170" s="70"/>
      <c r="F170" s="72"/>
    </row>
    <row r="171" spans="1:6" ht="12.75">
      <c r="A171" s="69"/>
      <c r="C171" s="70"/>
      <c r="F171" s="72"/>
    </row>
    <row r="172" spans="1:6" ht="12.75">
      <c r="A172" s="69"/>
      <c r="C172" s="70"/>
      <c r="F172" s="72"/>
    </row>
    <row r="173" spans="1:6" ht="12.75">
      <c r="A173" s="69"/>
      <c r="C173" s="70"/>
      <c r="F173" s="72"/>
    </row>
    <row r="174" spans="1:6" ht="12.75">
      <c r="A174" s="69"/>
      <c r="C174" s="70"/>
      <c r="F174" s="72"/>
    </row>
    <row r="175" spans="1:6" ht="12.75">
      <c r="A175" s="69"/>
      <c r="C175" s="70"/>
      <c r="F175" s="72"/>
    </row>
    <row r="176" spans="1:6" ht="12.75">
      <c r="A176" s="69"/>
      <c r="C176" s="70"/>
      <c r="F176" s="72"/>
    </row>
    <row r="177" spans="1:6" ht="12.75">
      <c r="A177" s="69"/>
      <c r="C177" s="70"/>
      <c r="F177" s="72"/>
    </row>
    <row r="178" spans="1:6" ht="12.75">
      <c r="A178" s="69"/>
      <c r="C178" s="70"/>
      <c r="F178" s="72"/>
    </row>
    <row r="179" spans="1:6" ht="12.75">
      <c r="A179" s="69"/>
      <c r="C179" s="70"/>
      <c r="F179" s="72"/>
    </row>
    <row r="180" spans="1:6" ht="12.75">
      <c r="A180" s="69"/>
      <c r="C180" s="70"/>
      <c r="F180" s="72"/>
    </row>
    <row r="181" spans="1:6" ht="12.75">
      <c r="A181" s="69"/>
      <c r="C181" s="70"/>
      <c r="F181" s="72"/>
    </row>
    <row r="182" spans="1:6" ht="12.75">
      <c r="A182" s="69"/>
      <c r="C182" s="70"/>
      <c r="F182" s="72"/>
    </row>
    <row r="183" spans="1:6" ht="12.75">
      <c r="A183" s="69"/>
      <c r="C183" s="70"/>
      <c r="F183" s="72"/>
    </row>
    <row r="184" spans="1:6" ht="12.75">
      <c r="A184" s="69"/>
      <c r="C184" s="70"/>
      <c r="F184" s="72"/>
    </row>
    <row r="185" spans="1:6" ht="12.75">
      <c r="A185" s="69"/>
      <c r="C185" s="70"/>
      <c r="F185" s="72"/>
    </row>
    <row r="186" spans="1:6" ht="12.75">
      <c r="A186" s="69"/>
      <c r="C186" s="70"/>
      <c r="F186" s="72"/>
    </row>
    <row r="187" spans="1:6" ht="12.75">
      <c r="A187" s="69"/>
      <c r="C187" s="70"/>
      <c r="F187" s="72"/>
    </row>
    <row r="188" spans="1:6" ht="12.75">
      <c r="A188" s="69"/>
      <c r="C188" s="70"/>
      <c r="F188" s="72"/>
    </row>
    <row r="189" spans="1:6" ht="12.75">
      <c r="A189" s="69"/>
      <c r="C189" s="70"/>
      <c r="F189" s="72"/>
    </row>
    <row r="190" spans="1:6" ht="12.75">
      <c r="A190" s="69"/>
      <c r="C190" s="70"/>
      <c r="F190" s="72"/>
    </row>
    <row r="191" spans="1:6" ht="12.75">
      <c r="A191" s="69"/>
      <c r="C191" s="70"/>
      <c r="F191" s="72"/>
    </row>
    <row r="192" spans="1:6" ht="12.75">
      <c r="A192" s="69"/>
      <c r="C192" s="70"/>
      <c r="F192" s="72"/>
    </row>
    <row r="193" spans="1:6" ht="12.75">
      <c r="A193" s="69"/>
      <c r="C193" s="70"/>
      <c r="F193" s="72"/>
    </row>
    <row r="194" spans="1:6" ht="12.75">
      <c r="A194" s="69"/>
      <c r="C194" s="70"/>
      <c r="F194" s="72"/>
    </row>
    <row r="195" spans="1:6" ht="12.75">
      <c r="A195" s="69"/>
      <c r="C195" s="70"/>
      <c r="F195" s="72"/>
    </row>
    <row r="196" spans="1:6" ht="12.75">
      <c r="A196" s="69"/>
      <c r="C196" s="70"/>
      <c r="F196" s="72"/>
    </row>
    <row r="197" spans="1:6" ht="12.75">
      <c r="A197" s="69"/>
      <c r="C197" s="70"/>
      <c r="F197" s="72"/>
    </row>
    <row r="198" spans="1:6" ht="12.75">
      <c r="A198" s="69"/>
      <c r="C198" s="70"/>
      <c r="F198" s="72"/>
    </row>
    <row r="199" spans="1:6" ht="12.75">
      <c r="A199" s="69"/>
      <c r="C199" s="70"/>
      <c r="F199" s="72"/>
    </row>
    <row r="200" spans="1:6" ht="12.75">
      <c r="A200" s="69"/>
      <c r="C200" s="70"/>
      <c r="F200" s="72"/>
    </row>
    <row r="201" spans="1:6" ht="12.75">
      <c r="A201" s="69"/>
      <c r="C201" s="70"/>
      <c r="F201" s="72"/>
    </row>
    <row r="202" spans="1:6" ht="12.75">
      <c r="A202" s="69"/>
      <c r="C202" s="70"/>
      <c r="F202" s="72"/>
    </row>
    <row r="203" spans="1:6" ht="12.75">
      <c r="A203" s="69"/>
      <c r="C203" s="70"/>
      <c r="F203" s="72"/>
    </row>
    <row r="204" spans="1:6" ht="12.75">
      <c r="A204" s="69"/>
      <c r="C204" s="70"/>
      <c r="F204" s="72"/>
    </row>
    <row r="205" spans="1:6" ht="12.75">
      <c r="A205" s="69"/>
      <c r="C205" s="70"/>
      <c r="F205" s="72"/>
    </row>
    <row r="206" spans="1:6" ht="12.75">
      <c r="A206" s="69"/>
      <c r="C206" s="70"/>
      <c r="F206" s="72"/>
    </row>
    <row r="207" spans="1:6" ht="12.75">
      <c r="A207" s="69"/>
      <c r="C207" s="70"/>
      <c r="F207" s="72"/>
    </row>
    <row r="208" spans="1:6" ht="12.75">
      <c r="A208" s="69"/>
      <c r="C208" s="70"/>
      <c r="F208" s="72"/>
    </row>
    <row r="209" spans="1:6" ht="12.75">
      <c r="A209" s="69"/>
      <c r="C209" s="70"/>
      <c r="F209" s="72"/>
    </row>
    <row r="210" spans="1:6" ht="12.75">
      <c r="A210" s="69"/>
      <c r="C210" s="70"/>
      <c r="F210" s="72"/>
    </row>
    <row r="211" spans="1:6" ht="12.75">
      <c r="A211" s="69"/>
      <c r="C211" s="70"/>
      <c r="F211" s="72"/>
    </row>
    <row r="212" spans="1:6" ht="12.75">
      <c r="A212" s="69"/>
      <c r="C212" s="70"/>
      <c r="F212" s="72"/>
    </row>
    <row r="213" spans="1:6" ht="12.75">
      <c r="A213" s="69"/>
      <c r="C213" s="70"/>
      <c r="F213" s="72"/>
    </row>
    <row r="214" spans="1:6" ht="12.75">
      <c r="A214" s="69"/>
      <c r="C214" s="70"/>
      <c r="F214" s="72"/>
    </row>
    <row r="215" spans="1:6" ht="12.75">
      <c r="A215" s="69"/>
      <c r="C215" s="70"/>
      <c r="F215" s="72"/>
    </row>
    <row r="216" spans="1:6" ht="12.75">
      <c r="A216" s="69"/>
      <c r="C216" s="70"/>
      <c r="F216" s="72"/>
    </row>
    <row r="217" spans="1:6" ht="12.75">
      <c r="A217" s="69"/>
      <c r="C217" s="70"/>
      <c r="F217" s="72"/>
    </row>
    <row r="218" spans="1:6" ht="12.75">
      <c r="A218" s="69"/>
      <c r="C218" s="70"/>
      <c r="F218" s="72"/>
    </row>
    <row r="219" spans="1:6" ht="12.75">
      <c r="A219" s="69"/>
      <c r="C219" s="70"/>
      <c r="F219" s="72"/>
    </row>
    <row r="220" spans="1:6" ht="12.75">
      <c r="A220" s="69"/>
      <c r="C220" s="70"/>
      <c r="F220" s="72"/>
    </row>
    <row r="221" spans="1:6" ht="12.75">
      <c r="A221" s="69"/>
      <c r="C221" s="70"/>
      <c r="F221" s="72"/>
    </row>
    <row r="222" spans="1:6" ht="12.75">
      <c r="A222" s="69"/>
      <c r="C222" s="70"/>
      <c r="F222" s="72"/>
    </row>
    <row r="223" spans="1:6" ht="12.75">
      <c r="A223" s="69"/>
      <c r="C223" s="70"/>
      <c r="F223" s="72"/>
    </row>
    <row r="224" spans="1:6" ht="12.75">
      <c r="A224" s="69"/>
      <c r="C224" s="70"/>
      <c r="F224" s="72"/>
    </row>
    <row r="225" spans="1:6" ht="12.75">
      <c r="A225" s="69"/>
      <c r="C225" s="70"/>
      <c r="F225" s="72"/>
    </row>
    <row r="226" spans="1:6" ht="12.75">
      <c r="A226" s="69"/>
      <c r="C226" s="70"/>
      <c r="F226" s="72"/>
    </row>
    <row r="227" spans="1:6" ht="12.75">
      <c r="A227" s="69"/>
      <c r="C227" s="70"/>
      <c r="F227" s="72"/>
    </row>
    <row r="228" spans="1:6" ht="12.75">
      <c r="A228" s="69"/>
      <c r="C228" s="70"/>
      <c r="F228" s="72"/>
    </row>
    <row r="229" spans="1:6" ht="12.75">
      <c r="A229" s="69"/>
      <c r="C229" s="70"/>
      <c r="F229" s="72"/>
    </row>
    <row r="230" spans="1:6" ht="12.75">
      <c r="A230" s="69"/>
      <c r="C230" s="70"/>
      <c r="F230" s="72"/>
    </row>
    <row r="231" spans="1:6" ht="12.75">
      <c r="A231" s="69"/>
      <c r="C231" s="70"/>
      <c r="F231" s="72"/>
    </row>
    <row r="232" spans="1:6" ht="12.75">
      <c r="A232" s="69"/>
      <c r="C232" s="70"/>
      <c r="F232" s="72"/>
    </row>
    <row r="233" spans="1:6" ht="12.75">
      <c r="A233" s="69"/>
      <c r="C233" s="70"/>
      <c r="F233" s="72"/>
    </row>
    <row r="234" spans="1:6" ht="12.75">
      <c r="A234" s="69"/>
      <c r="C234" s="70"/>
      <c r="F234" s="72"/>
    </row>
    <row r="235" spans="1:6" ht="12.75">
      <c r="A235" s="69"/>
      <c r="C235" s="70"/>
      <c r="F235" s="72"/>
    </row>
    <row r="236" spans="1:6" ht="12.75">
      <c r="A236" s="69"/>
      <c r="C236" s="70"/>
      <c r="F236" s="72"/>
    </row>
    <row r="237" spans="1:6" ht="12.75">
      <c r="A237" s="69"/>
      <c r="C237" s="70"/>
      <c r="F237" s="72"/>
    </row>
    <row r="238" spans="1:6" ht="12.75">
      <c r="A238" s="69"/>
      <c r="C238" s="70"/>
      <c r="F238" s="72"/>
    </row>
    <row r="239" spans="1:6" ht="12.75">
      <c r="A239" s="69"/>
      <c r="C239" s="70"/>
      <c r="F239" s="72"/>
    </row>
    <row r="240" spans="1:6" ht="12.75">
      <c r="A240" s="69"/>
      <c r="C240" s="70"/>
      <c r="F240" s="72"/>
    </row>
    <row r="241" spans="1:6" ht="12.75">
      <c r="A241" s="69"/>
      <c r="C241" s="70"/>
      <c r="F241" s="72"/>
    </row>
    <row r="242" spans="1:6" ht="12.75">
      <c r="A242" s="69"/>
      <c r="C242" s="70"/>
      <c r="F242" s="72"/>
    </row>
    <row r="243" spans="1:6" ht="12.75">
      <c r="A243" s="69"/>
      <c r="C243" s="70"/>
      <c r="F243" s="72"/>
    </row>
    <row r="244" spans="1:6" ht="12.75">
      <c r="A244" s="69"/>
      <c r="C244" s="70"/>
      <c r="F244" s="72"/>
    </row>
    <row r="245" spans="1:6" ht="12.75">
      <c r="A245" s="69"/>
      <c r="C245" s="70"/>
      <c r="F245" s="72"/>
    </row>
    <row r="246" spans="1:6" ht="12.75">
      <c r="A246" s="69"/>
      <c r="C246" s="70"/>
      <c r="F246" s="72"/>
    </row>
    <row r="247" spans="1:6" ht="12.75">
      <c r="A247" s="69"/>
      <c r="C247" s="70"/>
      <c r="F247" s="72"/>
    </row>
    <row r="248" spans="1:6" ht="12.75">
      <c r="A248" s="69"/>
      <c r="C248" s="70"/>
      <c r="F248" s="72"/>
    </row>
    <row r="249" spans="1:6" ht="12.75">
      <c r="A249" s="69"/>
      <c r="C249" s="70"/>
      <c r="F249" s="72"/>
    </row>
    <row r="250" spans="1:6" ht="12.75">
      <c r="A250" s="69"/>
      <c r="C250" s="70"/>
      <c r="F250" s="72"/>
    </row>
    <row r="251" spans="1:6" ht="12.75">
      <c r="A251" s="69"/>
      <c r="C251" s="70"/>
      <c r="F251" s="72"/>
    </row>
    <row r="252" spans="1:6" ht="12.75">
      <c r="A252" s="69"/>
      <c r="C252" s="70"/>
      <c r="F252" s="72"/>
    </row>
    <row r="253" spans="1:6" ht="12.75">
      <c r="A253" s="69"/>
      <c r="C253" s="70"/>
      <c r="F253" s="72"/>
    </row>
    <row r="254" spans="1:6" ht="12.75">
      <c r="A254" s="69"/>
      <c r="C254" s="70"/>
      <c r="F254" s="72"/>
    </row>
    <row r="255" spans="1:6" ht="12.75">
      <c r="A255" s="69"/>
      <c r="C255" s="70"/>
      <c r="F255" s="72"/>
    </row>
    <row r="256" spans="1:6" ht="12.75">
      <c r="A256" s="69"/>
      <c r="C256" s="70"/>
      <c r="F256" s="72"/>
    </row>
    <row r="257" spans="1:6" ht="12.75">
      <c r="A257" s="69"/>
      <c r="C257" s="70"/>
      <c r="F257" s="72"/>
    </row>
    <row r="258" spans="1:6" ht="12.75">
      <c r="A258" s="69"/>
      <c r="C258" s="70"/>
      <c r="F258" s="72"/>
    </row>
    <row r="259" spans="1:6" ht="12.75">
      <c r="A259" s="69"/>
      <c r="C259" s="70"/>
      <c r="F259" s="72"/>
    </row>
    <row r="260" spans="1:6" ht="12.75">
      <c r="A260" s="69"/>
      <c r="C260" s="70"/>
      <c r="F260" s="72"/>
    </row>
    <row r="261" spans="1:6" ht="12.75">
      <c r="A261" s="69"/>
      <c r="C261" s="70"/>
      <c r="F261" s="72"/>
    </row>
    <row r="262" spans="1:6" ht="12.75">
      <c r="A262" s="69"/>
      <c r="C262" s="70"/>
      <c r="F262" s="72"/>
    </row>
    <row r="263" spans="1:6" ht="12.75">
      <c r="A263" s="69"/>
      <c r="C263" s="70"/>
      <c r="F263" s="72"/>
    </row>
    <row r="264" spans="1:6" ht="12.75">
      <c r="A264" s="69"/>
      <c r="C264" s="70"/>
      <c r="F264" s="72"/>
    </row>
    <row r="265" spans="1:6" ht="12.75">
      <c r="A265" s="69"/>
      <c r="C265" s="70"/>
      <c r="F265" s="72"/>
    </row>
    <row r="266" spans="1:6" ht="12.75">
      <c r="A266" s="69"/>
      <c r="C266" s="70"/>
      <c r="F266" s="72"/>
    </row>
    <row r="267" spans="1:6" ht="12.75">
      <c r="A267" s="69"/>
      <c r="C267" s="70"/>
      <c r="F267" s="72"/>
    </row>
    <row r="268" spans="1:6" ht="12.75">
      <c r="A268" s="69"/>
      <c r="C268" s="70"/>
      <c r="F268" s="72"/>
    </row>
    <row r="269" spans="1:6" ht="12.75">
      <c r="A269" s="69"/>
      <c r="C269" s="70"/>
      <c r="F269" s="72"/>
    </row>
    <row r="270" spans="1:6" ht="12.75">
      <c r="A270" s="69"/>
      <c r="C270" s="70"/>
      <c r="F270" s="72"/>
    </row>
    <row r="271" spans="1:6" ht="12.75">
      <c r="A271" s="69"/>
      <c r="C271" s="70"/>
      <c r="F271" s="72"/>
    </row>
    <row r="272" spans="1:6" ht="12.75">
      <c r="A272" s="69"/>
      <c r="C272" s="70"/>
      <c r="F272" s="72"/>
    </row>
    <row r="273" spans="1:6" ht="12.75">
      <c r="A273" s="69"/>
      <c r="C273" s="70"/>
      <c r="F273" s="72"/>
    </row>
    <row r="274" spans="1:6" ht="12.75">
      <c r="A274" s="69"/>
      <c r="C274" s="70"/>
      <c r="F274" s="72"/>
    </row>
    <row r="275" spans="1:6" ht="12.75">
      <c r="A275" s="69"/>
      <c r="C275" s="70"/>
      <c r="F275" s="72"/>
    </row>
    <row r="276" spans="1:6" ht="12.75">
      <c r="A276" s="69"/>
      <c r="C276" s="70"/>
      <c r="F276" s="72"/>
    </row>
    <row r="277" spans="1:6" ht="12.75">
      <c r="A277" s="69"/>
      <c r="C277" s="70"/>
      <c r="F277" s="72"/>
    </row>
    <row r="278" spans="1:6" ht="12.75">
      <c r="A278" s="69"/>
      <c r="C278" s="70"/>
      <c r="F278" s="72"/>
    </row>
    <row r="279" spans="1:6" ht="12.75">
      <c r="A279" s="69"/>
      <c r="C279" s="70"/>
      <c r="F279" s="72"/>
    </row>
    <row r="280" spans="1:6" ht="12.75">
      <c r="A280" s="69"/>
      <c r="C280" s="70"/>
      <c r="F280" s="72"/>
    </row>
    <row r="281" spans="1:6" ht="12.75">
      <c r="A281" s="69"/>
      <c r="C281" s="70"/>
      <c r="F281" s="72"/>
    </row>
    <row r="282" spans="1:6" ht="12.75">
      <c r="A282" s="69"/>
      <c r="C282" s="70"/>
      <c r="F282" s="72"/>
    </row>
    <row r="283" spans="1:6" ht="12.75">
      <c r="A283" s="69"/>
      <c r="C283" s="70"/>
      <c r="F283" s="72"/>
    </row>
    <row r="284" spans="1:6" ht="12.75">
      <c r="A284" s="69"/>
      <c r="C284" s="70"/>
      <c r="F284" s="72"/>
    </row>
    <row r="285" spans="1:6" ht="12.75">
      <c r="A285" s="69"/>
      <c r="C285" s="70"/>
      <c r="F285" s="72"/>
    </row>
    <row r="286" spans="1:6" ht="12.75">
      <c r="A286" s="69"/>
      <c r="C286" s="70"/>
      <c r="F286" s="72"/>
    </row>
    <row r="287" spans="1:6" ht="12.75">
      <c r="A287" s="69"/>
      <c r="C287" s="70"/>
      <c r="F287" s="72"/>
    </row>
    <row r="288" spans="1:6" ht="12.75">
      <c r="A288" s="69"/>
      <c r="C288" s="70"/>
      <c r="F288" s="72"/>
    </row>
    <row r="289" spans="1:6" ht="12.75">
      <c r="A289" s="69"/>
      <c r="C289" s="70"/>
      <c r="F289" s="72"/>
    </row>
    <row r="290" spans="1:6" ht="12.75">
      <c r="A290" s="69"/>
      <c r="C290" s="70"/>
      <c r="F290" s="72"/>
    </row>
    <row r="291" spans="1:6" ht="12.75">
      <c r="A291" s="69"/>
      <c r="C291" s="70"/>
      <c r="F291" s="72"/>
    </row>
    <row r="292" spans="1:6" ht="12.75">
      <c r="A292" s="69"/>
      <c r="C292" s="70"/>
      <c r="F292" s="72"/>
    </row>
    <row r="293" spans="1:6" ht="12.75">
      <c r="A293" s="69"/>
      <c r="C293" s="70"/>
      <c r="F293" s="72"/>
    </row>
    <row r="294" spans="1:6" ht="12.75">
      <c r="A294" s="69"/>
      <c r="C294" s="70"/>
      <c r="F294" s="72"/>
    </row>
    <row r="295" spans="1:6" ht="12.75">
      <c r="A295" s="69"/>
      <c r="C295" s="70"/>
      <c r="F295" s="72"/>
    </row>
    <row r="296" spans="1:6" ht="12.75">
      <c r="A296" s="69"/>
      <c r="C296" s="70"/>
      <c r="F296" s="72"/>
    </row>
    <row r="297" spans="1:6" ht="12.75">
      <c r="A297" s="69"/>
      <c r="C297" s="70"/>
      <c r="F297" s="72"/>
    </row>
    <row r="298" spans="1:6" ht="12.75">
      <c r="A298" s="69"/>
      <c r="C298" s="70"/>
      <c r="F298" s="72"/>
    </row>
    <row r="299" spans="1:6" ht="12.75">
      <c r="A299" s="69"/>
      <c r="C299" s="70"/>
      <c r="F299" s="72"/>
    </row>
    <row r="300" spans="1:6" ht="12.75">
      <c r="A300" s="69"/>
      <c r="C300" s="70"/>
      <c r="F300" s="72"/>
    </row>
    <row r="301" spans="1:6" ht="12.75">
      <c r="A301" s="69"/>
      <c r="C301" s="70"/>
      <c r="F301" s="72"/>
    </row>
    <row r="302" spans="1:6" ht="12.75">
      <c r="A302" s="69"/>
      <c r="C302" s="70"/>
      <c r="F302" s="72"/>
    </row>
    <row r="303" spans="1:6" ht="12.75">
      <c r="A303" s="69"/>
      <c r="C303" s="70"/>
      <c r="F303" s="72"/>
    </row>
    <row r="304" spans="1:6" ht="12.75">
      <c r="A304" s="69"/>
      <c r="C304" s="70"/>
      <c r="F304" s="72"/>
    </row>
    <row r="305" spans="1:6" ht="12.75">
      <c r="A305" s="69"/>
      <c r="C305" s="70"/>
      <c r="F305" s="72"/>
    </row>
    <row r="306" spans="1:6" ht="12.75">
      <c r="A306" s="69"/>
      <c r="C306" s="70"/>
      <c r="F306" s="72"/>
    </row>
    <row r="307" spans="1:6" ht="12.75">
      <c r="A307" s="69"/>
      <c r="C307" s="70"/>
      <c r="F307" s="72"/>
    </row>
    <row r="308" spans="1:6" ht="12.75">
      <c r="A308" s="69"/>
      <c r="C308" s="70"/>
      <c r="F308" s="72"/>
    </row>
    <row r="309" spans="1:6" ht="12.75">
      <c r="A309" s="69"/>
      <c r="C309" s="70"/>
      <c r="F309" s="72"/>
    </row>
    <row r="310" spans="1:6" ht="12.75">
      <c r="A310" s="69"/>
      <c r="C310" s="70"/>
      <c r="F310" s="72"/>
    </row>
    <row r="311" spans="1:6" ht="12.75">
      <c r="A311" s="69"/>
      <c r="C311" s="70"/>
      <c r="F311" s="72"/>
    </row>
    <row r="312" spans="1:6" ht="12.75">
      <c r="A312" s="69"/>
      <c r="C312" s="70"/>
      <c r="F312" s="72"/>
    </row>
    <row r="313" spans="1:6" ht="12.75">
      <c r="A313" s="69"/>
      <c r="C313" s="70"/>
      <c r="F313" s="72"/>
    </row>
    <row r="314" spans="1:6" ht="12.75">
      <c r="A314" s="69"/>
      <c r="C314" s="70"/>
      <c r="F314" s="72"/>
    </row>
    <row r="315" spans="1:6" ht="12.75">
      <c r="A315" s="69"/>
      <c r="C315" s="70"/>
      <c r="F315" s="72"/>
    </row>
    <row r="316" spans="1:6" ht="12.75">
      <c r="A316" s="69"/>
      <c r="C316" s="70"/>
      <c r="F316" s="72"/>
    </row>
    <row r="317" spans="1:6" ht="12.75">
      <c r="A317" s="69"/>
      <c r="C317" s="70"/>
      <c r="F317" s="72"/>
    </row>
    <row r="318" spans="1:6" ht="12.75">
      <c r="A318" s="69"/>
      <c r="C318" s="70"/>
      <c r="F318" s="72"/>
    </row>
    <row r="319" spans="1:6" ht="12.75">
      <c r="A319" s="69"/>
      <c r="C319" s="70"/>
      <c r="F319" s="72"/>
    </row>
    <row r="320" spans="1:6" ht="12.75">
      <c r="A320" s="69"/>
      <c r="C320" s="70"/>
      <c r="F320" s="72"/>
    </row>
    <row r="321" spans="1:6" ht="12.75">
      <c r="A321" s="69"/>
      <c r="C321" s="70"/>
      <c r="F321" s="72"/>
    </row>
    <row r="322" spans="1:6" ht="12.75">
      <c r="A322" s="69"/>
      <c r="C322" s="70"/>
      <c r="F322" s="72"/>
    </row>
    <row r="323" spans="1:6" ht="12.75">
      <c r="A323" s="69"/>
      <c r="C323" s="70"/>
      <c r="F323" s="72"/>
    </row>
    <row r="324" spans="1:6" ht="12.75">
      <c r="A324" s="69"/>
      <c r="C324" s="70"/>
      <c r="F324" s="72"/>
    </row>
    <row r="325" spans="1:6" ht="12.75">
      <c r="A325" s="69"/>
      <c r="C325" s="70"/>
      <c r="F325" s="72"/>
    </row>
    <row r="326" spans="1:6" ht="12.75">
      <c r="A326" s="69"/>
      <c r="C326" s="70"/>
      <c r="F326" s="72"/>
    </row>
    <row r="327" spans="1:6" ht="12.75">
      <c r="A327" s="69"/>
      <c r="C327" s="70"/>
      <c r="F327" s="72"/>
    </row>
    <row r="328" spans="1:6" ht="12.75">
      <c r="A328" s="69"/>
      <c r="C328" s="70"/>
      <c r="F328" s="72"/>
    </row>
    <row r="329" spans="1:6" ht="12.75">
      <c r="A329" s="69"/>
      <c r="C329" s="70"/>
      <c r="F329" s="72"/>
    </row>
    <row r="330" spans="1:6" ht="12.75">
      <c r="A330" s="69"/>
      <c r="C330" s="70"/>
      <c r="F330" s="72"/>
    </row>
    <row r="331" spans="1:6" ht="12.75">
      <c r="A331" s="69"/>
      <c r="C331" s="70"/>
      <c r="F331" s="72"/>
    </row>
    <row r="332" spans="1:6" ht="12.75">
      <c r="A332" s="69"/>
      <c r="C332" s="70"/>
      <c r="F332" s="72"/>
    </row>
    <row r="333" spans="1:6" ht="12.75">
      <c r="A333" s="69"/>
      <c r="C333" s="70"/>
      <c r="F333" s="72"/>
    </row>
    <row r="334" spans="1:6" ht="12.75">
      <c r="A334" s="69"/>
      <c r="C334" s="70"/>
      <c r="F334" s="72"/>
    </row>
    <row r="335" spans="1:6" ht="12.75">
      <c r="A335" s="69"/>
      <c r="C335" s="70"/>
      <c r="F335" s="72"/>
    </row>
    <row r="336" spans="1:6" ht="12.75">
      <c r="A336" s="69"/>
      <c r="C336" s="70"/>
      <c r="F336" s="72"/>
    </row>
    <row r="337" spans="1:6" ht="12.75">
      <c r="A337" s="69"/>
      <c r="C337" s="70"/>
      <c r="F337" s="72"/>
    </row>
    <row r="338" spans="1:6" ht="12.75">
      <c r="A338" s="69"/>
      <c r="C338" s="70"/>
      <c r="F338" s="72"/>
    </row>
    <row r="339" spans="1:6" ht="12.75">
      <c r="A339" s="69"/>
      <c r="C339" s="70"/>
      <c r="F339" s="72"/>
    </row>
    <row r="340" spans="1:6" ht="12.75">
      <c r="A340" s="69"/>
      <c r="C340" s="70"/>
      <c r="F340" s="72"/>
    </row>
    <row r="341" spans="1:6" ht="12.75">
      <c r="A341" s="69"/>
      <c r="C341" s="70"/>
      <c r="F341" s="72"/>
    </row>
    <row r="342" spans="1:6" ht="12.75">
      <c r="A342" s="69"/>
      <c r="C342" s="70"/>
      <c r="F342" s="72"/>
    </row>
    <row r="343" spans="1:6" ht="12.75">
      <c r="A343" s="69"/>
      <c r="C343" s="70"/>
      <c r="F343" s="72"/>
    </row>
    <row r="344" spans="1:6" ht="12.75">
      <c r="A344" s="69"/>
      <c r="C344" s="70"/>
      <c r="F344" s="72"/>
    </row>
    <row r="345" spans="1:6" ht="12.75">
      <c r="A345" s="69"/>
      <c r="C345" s="70"/>
      <c r="F345" s="72"/>
    </row>
    <row r="346" spans="1:6" ht="12.75">
      <c r="A346" s="69"/>
      <c r="C346" s="70"/>
      <c r="F346" s="72"/>
    </row>
    <row r="347" spans="1:6" ht="12.75">
      <c r="A347" s="69"/>
      <c r="C347" s="70"/>
      <c r="F347" s="72"/>
    </row>
    <row r="348" spans="1:6" ht="12.75">
      <c r="A348" s="69"/>
      <c r="C348" s="70"/>
      <c r="F348" s="72"/>
    </row>
    <row r="349" spans="1:6" ht="12.75">
      <c r="A349" s="69"/>
      <c r="C349" s="70"/>
      <c r="F349" s="72"/>
    </row>
    <row r="350" spans="1:6" ht="12.75">
      <c r="A350" s="69"/>
      <c r="C350" s="70"/>
      <c r="F350" s="72"/>
    </row>
    <row r="351" spans="1:6" ht="12.75">
      <c r="A351" s="69"/>
      <c r="C351" s="70"/>
      <c r="F351" s="72"/>
    </row>
    <row r="352" spans="1:6" ht="12.75">
      <c r="A352" s="69"/>
      <c r="C352" s="70"/>
      <c r="F352" s="72"/>
    </row>
    <row r="353" spans="1:6" ht="12.75">
      <c r="A353" s="69"/>
      <c r="C353" s="70"/>
      <c r="F353" s="72"/>
    </row>
    <row r="354" spans="1:6" ht="12.75">
      <c r="A354" s="69"/>
      <c r="C354" s="70"/>
      <c r="F354" s="72"/>
    </row>
    <row r="355" spans="1:6" ht="12.75">
      <c r="A355" s="69"/>
      <c r="C355" s="70"/>
      <c r="F355" s="72"/>
    </row>
    <row r="356" spans="1:6" ht="12.75">
      <c r="A356" s="69"/>
      <c r="C356" s="70"/>
      <c r="F356" s="72"/>
    </row>
    <row r="357" spans="1:6" ht="12.75">
      <c r="A357" s="69"/>
      <c r="C357" s="70"/>
      <c r="F357" s="72"/>
    </row>
    <row r="358" spans="1:6" ht="12.75">
      <c r="A358" s="69"/>
      <c r="C358" s="70"/>
      <c r="F358" s="72"/>
    </row>
    <row r="359" spans="1:6" ht="12.75">
      <c r="A359" s="69"/>
      <c r="C359" s="70"/>
      <c r="F359" s="72"/>
    </row>
    <row r="360" spans="1:6" ht="12.75">
      <c r="A360" s="69"/>
      <c r="C360" s="70"/>
      <c r="F360" s="72"/>
    </row>
    <row r="361" spans="1:6" ht="12.75">
      <c r="A361" s="69"/>
      <c r="C361" s="70"/>
      <c r="F361" s="72"/>
    </row>
    <row r="362" spans="1:6" ht="12.75">
      <c r="A362" s="69"/>
      <c r="C362" s="70"/>
      <c r="F362" s="72"/>
    </row>
    <row r="363" spans="1:6" ht="12.75">
      <c r="A363" s="69"/>
      <c r="C363" s="70"/>
      <c r="F363" s="72"/>
    </row>
    <row r="364" spans="1:6" ht="12.75">
      <c r="A364" s="69"/>
      <c r="C364" s="70"/>
      <c r="F364" s="72"/>
    </row>
    <row r="365" spans="1:6" ht="12.75">
      <c r="A365" s="69"/>
      <c r="C365" s="70"/>
      <c r="F365" s="72"/>
    </row>
    <row r="366" spans="1:6" ht="12.75">
      <c r="A366" s="69"/>
      <c r="C366" s="70"/>
      <c r="F366" s="72"/>
    </row>
    <row r="367" spans="1:6" ht="12.75">
      <c r="A367" s="69"/>
      <c r="C367" s="70"/>
      <c r="F367" s="72"/>
    </row>
    <row r="368" spans="1:6" ht="12.75">
      <c r="A368" s="69"/>
      <c r="C368" s="70"/>
      <c r="F368" s="72"/>
    </row>
    <row r="369" spans="1:6" ht="12.75">
      <c r="A369" s="69"/>
      <c r="C369" s="70"/>
      <c r="F369" s="72"/>
    </row>
    <row r="370" spans="1:6" ht="12.75">
      <c r="A370" s="69"/>
      <c r="C370" s="70"/>
      <c r="F370" s="72"/>
    </row>
    <row r="371" spans="1:6" ht="12.75">
      <c r="A371" s="69"/>
      <c r="C371" s="70"/>
      <c r="F371" s="72"/>
    </row>
    <row r="372" spans="1:6" ht="12.75">
      <c r="A372" s="69"/>
      <c r="C372" s="70"/>
      <c r="F372" s="72"/>
    </row>
    <row r="373" spans="1:6" ht="12.75">
      <c r="A373" s="69"/>
      <c r="C373" s="70"/>
      <c r="F373" s="72"/>
    </row>
    <row r="374" spans="1:6" ht="12.75">
      <c r="A374" s="69"/>
      <c r="C374" s="70"/>
      <c r="F374" s="72"/>
    </row>
    <row r="375" spans="1:6" ht="12.75">
      <c r="A375" s="69"/>
      <c r="C375" s="70"/>
      <c r="F375" s="72"/>
    </row>
    <row r="376" spans="1:6" ht="12.75">
      <c r="A376" s="69"/>
      <c r="C376" s="70"/>
      <c r="F376" s="72"/>
    </row>
    <row r="377" spans="1:6" ht="12.75">
      <c r="A377" s="69"/>
      <c r="C377" s="70"/>
      <c r="F377" s="72"/>
    </row>
    <row r="378" spans="1:6" ht="12.75">
      <c r="A378" s="69"/>
      <c r="C378" s="70"/>
      <c r="F378" s="72"/>
    </row>
    <row r="379" spans="1:6" ht="12.75">
      <c r="A379" s="69"/>
      <c r="C379" s="70"/>
      <c r="F379" s="72"/>
    </row>
    <row r="380" spans="1:6" ht="12.75">
      <c r="A380" s="69"/>
      <c r="C380" s="70"/>
      <c r="F380" s="72"/>
    </row>
    <row r="381" spans="1:6" ht="12.75">
      <c r="A381" s="69"/>
      <c r="C381" s="70"/>
      <c r="F381" s="72"/>
    </row>
    <row r="382" spans="1:6" ht="12.75">
      <c r="A382" s="69"/>
      <c r="C382" s="70"/>
      <c r="F382" s="72"/>
    </row>
    <row r="383" spans="1:6" ht="12.75">
      <c r="A383" s="69"/>
      <c r="C383" s="70"/>
      <c r="F383" s="72"/>
    </row>
    <row r="384" spans="1:6" ht="12.75">
      <c r="A384" s="69"/>
      <c r="C384" s="70"/>
      <c r="F384" s="72"/>
    </row>
    <row r="385" spans="1:6" ht="12.75">
      <c r="A385" s="69"/>
      <c r="C385" s="70"/>
      <c r="F385" s="72"/>
    </row>
    <row r="386" spans="1:6" ht="12.75">
      <c r="A386" s="69"/>
      <c r="C386" s="70"/>
      <c r="F386" s="72"/>
    </row>
    <row r="387" spans="1:6" ht="12.75">
      <c r="A387" s="69"/>
      <c r="C387" s="70"/>
      <c r="F387" s="72"/>
    </row>
    <row r="388" spans="1:6" ht="12.75">
      <c r="A388" s="69"/>
      <c r="C388" s="70"/>
      <c r="F388" s="72"/>
    </row>
    <row r="389" spans="1:6" ht="12.75">
      <c r="A389" s="69"/>
      <c r="C389" s="70"/>
      <c r="F389" s="72"/>
    </row>
    <row r="390" spans="1:6" ht="12.75">
      <c r="A390" s="69"/>
      <c r="C390" s="70"/>
      <c r="F390" s="72"/>
    </row>
    <row r="391" spans="1:6" ht="12.75">
      <c r="A391" s="69"/>
      <c r="C391" s="70"/>
      <c r="F391" s="72"/>
    </row>
    <row r="392" spans="1:6" ht="12.75">
      <c r="A392" s="69"/>
      <c r="C392" s="70"/>
      <c r="F392" s="72"/>
    </row>
    <row r="393" spans="1:6" ht="12.75">
      <c r="A393" s="69"/>
      <c r="C393" s="70"/>
      <c r="F393" s="72"/>
    </row>
    <row r="394" spans="1:6" ht="12.75">
      <c r="A394" s="69"/>
      <c r="C394" s="70"/>
      <c r="F394" s="72"/>
    </row>
    <row r="395" spans="1:6" ht="12.75">
      <c r="A395" s="69"/>
      <c r="C395" s="70"/>
      <c r="F395" s="72"/>
    </row>
    <row r="396" spans="1:6" ht="12.75">
      <c r="A396" s="69"/>
      <c r="C396" s="70"/>
      <c r="F396" s="72"/>
    </row>
    <row r="397" spans="1:6" ht="12.75">
      <c r="A397" s="69"/>
      <c r="C397" s="70"/>
      <c r="F397" s="72"/>
    </row>
    <row r="398" spans="1:6" ht="12.75">
      <c r="A398" s="69"/>
      <c r="C398" s="70"/>
      <c r="F398" s="72"/>
    </row>
    <row r="399" spans="1:6" ht="12.75">
      <c r="A399" s="69"/>
      <c r="C399" s="70"/>
      <c r="F399" s="72"/>
    </row>
    <row r="400" spans="1:6" ht="12.75">
      <c r="A400" s="69"/>
      <c r="C400" s="70"/>
      <c r="F400" s="72"/>
    </row>
    <row r="401" spans="1:6" ht="12.75">
      <c r="A401" s="69"/>
      <c r="C401" s="70"/>
      <c r="F401" s="72"/>
    </row>
    <row r="402" spans="1:6" ht="12.75">
      <c r="A402" s="69"/>
      <c r="C402" s="70"/>
      <c r="F402" s="72"/>
    </row>
    <row r="403" spans="1:6" ht="12.75">
      <c r="A403" s="69"/>
      <c r="C403" s="70"/>
      <c r="F403" s="72"/>
    </row>
    <row r="404" spans="1:6" ht="12.75">
      <c r="A404" s="69"/>
      <c r="C404" s="70"/>
      <c r="F404" s="72"/>
    </row>
    <row r="405" spans="1:6" ht="12.75">
      <c r="A405" s="69"/>
      <c r="C405" s="70"/>
      <c r="F405" s="72"/>
    </row>
    <row r="406" spans="1:6" ht="12.75">
      <c r="A406" s="69"/>
      <c r="C406" s="70"/>
      <c r="F406" s="72"/>
    </row>
    <row r="407" spans="1:6" ht="12.75">
      <c r="A407" s="69"/>
      <c r="C407" s="70"/>
      <c r="F407" s="72"/>
    </row>
    <row r="408" spans="1:6" ht="12.75">
      <c r="A408" s="69"/>
      <c r="C408" s="70"/>
      <c r="F408" s="72"/>
    </row>
    <row r="409" spans="1:6" ht="12.75">
      <c r="A409" s="69"/>
      <c r="C409" s="70"/>
      <c r="F409" s="72"/>
    </row>
    <row r="410" spans="1:6" ht="12.75">
      <c r="A410" s="69"/>
      <c r="C410" s="70"/>
      <c r="F410" s="72"/>
    </row>
    <row r="411" spans="1:6" ht="12.75">
      <c r="A411" s="69"/>
      <c r="C411" s="70"/>
      <c r="F411" s="72"/>
    </row>
    <row r="412" spans="1:6" ht="12.75">
      <c r="A412" s="69"/>
      <c r="C412" s="70"/>
      <c r="F412" s="72"/>
    </row>
    <row r="413" spans="1:6" ht="12.75">
      <c r="A413" s="69"/>
      <c r="C413" s="70"/>
      <c r="F413" s="72"/>
    </row>
    <row r="414" spans="1:6" ht="12.75">
      <c r="A414" s="69"/>
      <c r="C414" s="70"/>
      <c r="F414" s="72"/>
    </row>
    <row r="415" spans="1:6" ht="12.75">
      <c r="A415" s="69"/>
      <c r="C415" s="70"/>
      <c r="F415" s="72"/>
    </row>
    <row r="416" spans="1:6" ht="12.75">
      <c r="A416" s="69"/>
      <c r="C416" s="70"/>
      <c r="F416" s="72"/>
    </row>
    <row r="417" spans="1:6" ht="12.75">
      <c r="A417" s="69"/>
      <c r="C417" s="70"/>
      <c r="F417" s="72"/>
    </row>
    <row r="418" spans="1:6" ht="12.75">
      <c r="A418" s="69"/>
      <c r="C418" s="70"/>
      <c r="F418" s="72"/>
    </row>
    <row r="419" spans="1:6" ht="12.75">
      <c r="A419" s="69"/>
      <c r="C419" s="70"/>
      <c r="F419" s="72"/>
    </row>
    <row r="420" spans="1:6" ht="12.75">
      <c r="A420" s="69"/>
      <c r="C420" s="70"/>
      <c r="F420" s="72"/>
    </row>
    <row r="421" spans="1:6" ht="12.75">
      <c r="A421" s="69"/>
      <c r="C421" s="70"/>
      <c r="F421" s="72"/>
    </row>
    <row r="422" spans="1:6" ht="12.75">
      <c r="A422" s="69"/>
      <c r="C422" s="70"/>
      <c r="F422" s="72"/>
    </row>
    <row r="423" spans="1:6" ht="12.75">
      <c r="A423" s="69"/>
      <c r="C423" s="70"/>
      <c r="F423" s="72"/>
    </row>
    <row r="424" spans="1:6" ht="12.75">
      <c r="A424" s="69"/>
      <c r="C424" s="70"/>
      <c r="F424" s="72"/>
    </row>
    <row r="425" spans="1:6" ht="12.75">
      <c r="A425" s="69"/>
      <c r="C425" s="70"/>
      <c r="F425" s="72"/>
    </row>
    <row r="426" spans="1:6" ht="12.75">
      <c r="A426" s="69"/>
      <c r="C426" s="70"/>
      <c r="F426" s="72"/>
    </row>
    <row r="427" spans="1:6" ht="12.75">
      <c r="A427" s="69"/>
      <c r="C427" s="70"/>
      <c r="F427" s="72"/>
    </row>
    <row r="428" spans="1:6" ht="12.75">
      <c r="A428" s="69"/>
      <c r="C428" s="70"/>
      <c r="F428" s="72"/>
    </row>
    <row r="429" spans="1:6" ht="12.75">
      <c r="A429" s="69"/>
      <c r="C429" s="70"/>
      <c r="F429" s="72"/>
    </row>
    <row r="430" spans="1:6" ht="12.75">
      <c r="A430" s="69"/>
      <c r="C430" s="70"/>
      <c r="F430" s="72"/>
    </row>
    <row r="431" spans="1:6" ht="12.75">
      <c r="A431" s="69"/>
      <c r="C431" s="70"/>
      <c r="F431" s="72"/>
    </row>
    <row r="432" spans="1:6" ht="12.75">
      <c r="A432" s="69"/>
      <c r="C432" s="70"/>
      <c r="F432" s="72"/>
    </row>
    <row r="433" spans="1:6" ht="12.75">
      <c r="A433" s="69"/>
      <c r="C433" s="70"/>
      <c r="F433" s="72"/>
    </row>
    <row r="434" spans="1:6" ht="12.75">
      <c r="A434" s="69"/>
      <c r="C434" s="70"/>
      <c r="F434" s="72"/>
    </row>
    <row r="435" spans="1:6" ht="12.75">
      <c r="A435" s="69"/>
      <c r="C435" s="70"/>
      <c r="F435" s="72"/>
    </row>
    <row r="436" spans="1:6" ht="12.75">
      <c r="A436" s="69"/>
      <c r="C436" s="70"/>
      <c r="F436" s="72"/>
    </row>
    <row r="437" spans="1:6" ht="12.75">
      <c r="A437" s="69"/>
      <c r="C437" s="70"/>
      <c r="F437" s="72"/>
    </row>
    <row r="438" spans="1:6" ht="12.75">
      <c r="A438" s="69"/>
      <c r="C438" s="70"/>
      <c r="F438" s="72"/>
    </row>
    <row r="439" spans="1:6" ht="12.75">
      <c r="A439" s="69"/>
      <c r="C439" s="70"/>
      <c r="F439" s="72"/>
    </row>
    <row r="440" spans="1:6" ht="12.75">
      <c r="A440" s="69"/>
      <c r="C440" s="70"/>
      <c r="F440" s="72"/>
    </row>
    <row r="441" spans="1:6" ht="12.75">
      <c r="A441" s="69"/>
      <c r="C441" s="70"/>
      <c r="F441" s="72"/>
    </row>
    <row r="442" spans="1:6" ht="12.75">
      <c r="A442" s="69"/>
      <c r="C442" s="70"/>
      <c r="F442" s="72"/>
    </row>
    <row r="443" spans="1:6" ht="12.75">
      <c r="A443" s="69"/>
      <c r="C443" s="70"/>
      <c r="F443" s="72"/>
    </row>
    <row r="444" spans="1:6" ht="12.75">
      <c r="A444" s="69"/>
      <c r="C444" s="70"/>
      <c r="F444" s="72"/>
    </row>
    <row r="445" spans="1:6" ht="12.75">
      <c r="A445" s="69"/>
      <c r="C445" s="70"/>
      <c r="F445" s="72"/>
    </row>
    <row r="446" spans="1:6" ht="12.75">
      <c r="A446" s="69"/>
      <c r="C446" s="70"/>
      <c r="F446" s="72"/>
    </row>
    <row r="447" spans="1:6" ht="12.75">
      <c r="A447" s="69"/>
      <c r="C447" s="70"/>
      <c r="F447" s="72"/>
    </row>
    <row r="448" spans="1:6" ht="12.75">
      <c r="A448" s="69"/>
      <c r="C448" s="70"/>
      <c r="F448" s="72"/>
    </row>
    <row r="449" spans="1:6" ht="12.75">
      <c r="A449" s="69"/>
      <c r="C449" s="70"/>
      <c r="F449" s="72"/>
    </row>
    <row r="450" spans="1:6" ht="12.75">
      <c r="A450" s="69"/>
      <c r="C450" s="70"/>
      <c r="F450" s="72"/>
    </row>
    <row r="451" spans="1:6" ht="12.75">
      <c r="A451" s="69"/>
      <c r="C451" s="70"/>
      <c r="F451" s="72"/>
    </row>
    <row r="452" spans="1:6" ht="12.75">
      <c r="A452" s="69"/>
      <c r="C452" s="70"/>
      <c r="F452" s="72"/>
    </row>
    <row r="453" spans="1:6" ht="12.75">
      <c r="A453" s="69"/>
      <c r="C453" s="70"/>
      <c r="F453" s="72"/>
    </row>
    <row r="454" spans="1:6" ht="12.75">
      <c r="A454" s="69"/>
      <c r="C454" s="70"/>
      <c r="F454" s="72"/>
    </row>
    <row r="455" spans="1:6" ht="12.75">
      <c r="A455" s="69"/>
      <c r="C455" s="70"/>
      <c r="F455" s="72"/>
    </row>
    <row r="456" spans="1:6" ht="12.75">
      <c r="A456" s="69"/>
      <c r="C456" s="70"/>
      <c r="F456" s="72"/>
    </row>
    <row r="457" spans="1:6" ht="12.75">
      <c r="A457" s="69"/>
      <c r="C457" s="70"/>
      <c r="F457" s="72"/>
    </row>
    <row r="458" spans="1:6" ht="12.75">
      <c r="A458" s="69"/>
      <c r="C458" s="70"/>
      <c r="F458" s="72"/>
    </row>
    <row r="459" spans="1:6" ht="12.75">
      <c r="A459" s="69"/>
      <c r="C459" s="70"/>
      <c r="F459" s="72"/>
    </row>
    <row r="460" spans="1:6" ht="12.75">
      <c r="A460" s="69"/>
      <c r="C460" s="70"/>
      <c r="F460" s="72"/>
    </row>
    <row r="461" spans="1:6" ht="12.75">
      <c r="A461" s="69"/>
      <c r="C461" s="70"/>
      <c r="F461" s="72"/>
    </row>
    <row r="462" spans="1:6" ht="12.75">
      <c r="A462" s="69"/>
      <c r="C462" s="70"/>
      <c r="F462" s="72"/>
    </row>
    <row r="463" spans="1:6" ht="12.75">
      <c r="A463" s="69"/>
      <c r="C463" s="70"/>
      <c r="F463" s="72"/>
    </row>
    <row r="464" spans="1:6" ht="12.75">
      <c r="A464" s="69"/>
      <c r="C464" s="70"/>
      <c r="F464" s="72"/>
    </row>
    <row r="465" spans="1:6" ht="12.75">
      <c r="A465" s="69"/>
      <c r="C465" s="70"/>
      <c r="F465" s="72"/>
    </row>
    <row r="466" spans="1:6" ht="12.75">
      <c r="A466" s="69"/>
      <c r="C466" s="70"/>
      <c r="F466" s="72"/>
    </row>
    <row r="467" spans="1:6" ht="12.75">
      <c r="A467" s="69"/>
      <c r="C467" s="70"/>
      <c r="F467" s="72"/>
    </row>
    <row r="468" spans="1:6" ht="12.75">
      <c r="A468" s="69"/>
      <c r="C468" s="70"/>
      <c r="F468" s="72"/>
    </row>
    <row r="469" spans="1:6" ht="12.75">
      <c r="A469" s="69"/>
      <c r="C469" s="70"/>
      <c r="F469" s="72"/>
    </row>
    <row r="470" spans="1:6" ht="12.75">
      <c r="A470" s="69"/>
      <c r="C470" s="70"/>
      <c r="F470" s="72"/>
    </row>
    <row r="471" spans="1:6" ht="12.75">
      <c r="A471" s="69"/>
      <c r="C471" s="70"/>
      <c r="F471" s="72"/>
    </row>
    <row r="472" spans="1:6" ht="12.75">
      <c r="A472" s="69"/>
      <c r="C472" s="70"/>
      <c r="F472" s="72"/>
    </row>
    <row r="473" spans="1:6" ht="12.75">
      <c r="A473" s="69"/>
      <c r="C473" s="70"/>
      <c r="F473" s="72"/>
    </row>
    <row r="474" spans="1:6" ht="12.75">
      <c r="A474" s="69"/>
      <c r="C474" s="70"/>
      <c r="F474" s="72"/>
    </row>
    <row r="475" spans="1:6" ht="12.75">
      <c r="A475" s="69"/>
      <c r="C475" s="70"/>
      <c r="F475" s="72"/>
    </row>
    <row r="476" spans="1:6" ht="12.75">
      <c r="A476" s="69"/>
      <c r="C476" s="70"/>
      <c r="F476" s="72"/>
    </row>
    <row r="477" spans="1:6" ht="12.75">
      <c r="A477" s="69"/>
      <c r="C477" s="70"/>
      <c r="F477" s="72"/>
    </row>
    <row r="478" spans="1:6" ht="12.75">
      <c r="A478" s="69"/>
      <c r="C478" s="70"/>
      <c r="F478" s="72"/>
    </row>
    <row r="479" spans="1:6" ht="12.75">
      <c r="A479" s="69"/>
      <c r="C479" s="70"/>
      <c r="F479" s="72"/>
    </row>
    <row r="480" spans="1:6" ht="12.75">
      <c r="A480" s="69"/>
      <c r="C480" s="70"/>
      <c r="F480" s="72"/>
    </row>
    <row r="481" spans="1:6" ht="12.75">
      <c r="A481" s="69"/>
      <c r="C481" s="70"/>
      <c r="F481" s="72"/>
    </row>
    <row r="482" spans="1:6" ht="12.75">
      <c r="A482" s="69"/>
      <c r="C482" s="70"/>
      <c r="F482" s="72"/>
    </row>
    <row r="483" spans="1:6" ht="12.75">
      <c r="A483" s="69"/>
      <c r="C483" s="70"/>
      <c r="F483" s="72"/>
    </row>
    <row r="484" spans="1:6" ht="12.75">
      <c r="A484" s="69"/>
      <c r="C484" s="70"/>
      <c r="F484" s="72"/>
    </row>
    <row r="485" spans="1:6" ht="12.75">
      <c r="A485" s="69"/>
      <c r="C485" s="70"/>
      <c r="F485" s="72"/>
    </row>
    <row r="486" spans="1:6" ht="12.75">
      <c r="A486" s="69"/>
      <c r="C486" s="70"/>
      <c r="F486" s="72"/>
    </row>
    <row r="487" spans="1:6" ht="12.75">
      <c r="A487" s="69"/>
      <c r="C487" s="70"/>
      <c r="F487" s="72"/>
    </row>
    <row r="488" spans="1:6" ht="12.75">
      <c r="A488" s="69"/>
      <c r="C488" s="70"/>
      <c r="F488" s="72"/>
    </row>
    <row r="489" spans="1:6" ht="12.75">
      <c r="A489" s="69"/>
      <c r="C489" s="70"/>
      <c r="F489" s="72"/>
    </row>
    <row r="490" spans="1:6" ht="12.75">
      <c r="A490" s="69"/>
      <c r="C490" s="70"/>
      <c r="F490" s="72"/>
    </row>
    <row r="491" spans="1:6" ht="12.75">
      <c r="A491" s="69"/>
      <c r="C491" s="70"/>
      <c r="F491" s="72"/>
    </row>
    <row r="492" spans="1:6" ht="12.75">
      <c r="A492" s="69"/>
      <c r="C492" s="70"/>
      <c r="F492" s="72"/>
    </row>
    <row r="493" spans="1:6" ht="12.75">
      <c r="A493" s="69"/>
      <c r="C493" s="70"/>
      <c r="F493" s="72"/>
    </row>
    <row r="494" spans="1:6" ht="12.75">
      <c r="A494" s="69"/>
      <c r="C494" s="70"/>
      <c r="F494" s="72"/>
    </row>
    <row r="495" spans="1:6" ht="12.75">
      <c r="A495" s="69"/>
      <c r="C495" s="70"/>
      <c r="F495" s="72"/>
    </row>
    <row r="496" spans="1:6" ht="12.75">
      <c r="A496" s="69"/>
      <c r="C496" s="70"/>
      <c r="F496" s="72"/>
    </row>
    <row r="497" spans="1:6" ht="12.75">
      <c r="A497" s="69"/>
      <c r="C497" s="70"/>
      <c r="F497" s="72"/>
    </row>
    <row r="498" spans="1:6" ht="12.75">
      <c r="A498" s="69"/>
      <c r="C498" s="70"/>
      <c r="F498" s="72"/>
    </row>
    <row r="499" spans="1:6" ht="12.75">
      <c r="A499" s="69"/>
      <c r="C499" s="70"/>
      <c r="F499" s="72"/>
    </row>
    <row r="500" spans="1:6" ht="12.75">
      <c r="A500" s="69"/>
      <c r="C500" s="70"/>
      <c r="F500" s="72"/>
    </row>
    <row r="501" spans="1:6" ht="12.75">
      <c r="A501" s="69"/>
      <c r="C501" s="70"/>
      <c r="F501" s="72"/>
    </row>
    <row r="502" spans="1:6" ht="12.75">
      <c r="A502" s="69"/>
      <c r="C502" s="70"/>
      <c r="F502" s="72"/>
    </row>
    <row r="503" spans="1:6" ht="12.75">
      <c r="A503" s="69"/>
      <c r="C503" s="70"/>
      <c r="F503" s="72"/>
    </row>
    <row r="504" spans="1:6" ht="12.75">
      <c r="A504" s="69"/>
      <c r="C504" s="70"/>
      <c r="F504" s="72"/>
    </row>
    <row r="505" spans="1:6" ht="12.75">
      <c r="A505" s="69"/>
      <c r="C505" s="70"/>
      <c r="F505" s="72"/>
    </row>
    <row r="506" spans="1:6" ht="12.75">
      <c r="A506" s="69"/>
      <c r="C506" s="70"/>
      <c r="F506" s="72"/>
    </row>
    <row r="507" spans="1:6" ht="12.75">
      <c r="A507" s="69"/>
      <c r="C507" s="70"/>
      <c r="F507" s="72"/>
    </row>
    <row r="508" spans="1:6" ht="12.75">
      <c r="A508" s="69"/>
      <c r="C508" s="70"/>
      <c r="F508" s="72"/>
    </row>
    <row r="509" spans="1:6" ht="12.75">
      <c r="A509" s="69"/>
      <c r="C509" s="70"/>
      <c r="F509" s="72"/>
    </row>
    <row r="510" spans="1:6" ht="12.75">
      <c r="A510" s="69"/>
      <c r="C510" s="70"/>
      <c r="F510" s="72"/>
    </row>
    <row r="511" spans="1:6" ht="12.75">
      <c r="A511" s="69"/>
      <c r="C511" s="70"/>
      <c r="F511" s="72"/>
    </row>
    <row r="512" spans="1:6" ht="12.75">
      <c r="A512" s="69"/>
      <c r="C512" s="70"/>
      <c r="F512" s="72"/>
    </row>
    <row r="513" spans="1:6" ht="12.75">
      <c r="A513" s="69"/>
      <c r="C513" s="70"/>
      <c r="F513" s="72"/>
    </row>
    <row r="514" spans="1:6" ht="12.75">
      <c r="A514" s="69"/>
      <c r="C514" s="70"/>
      <c r="F514" s="72"/>
    </row>
    <row r="515" spans="1:6" ht="12.75">
      <c r="A515" s="69"/>
      <c r="C515" s="70"/>
      <c r="F515" s="72"/>
    </row>
    <row r="516" spans="1:6" ht="12.75">
      <c r="A516" s="69"/>
      <c r="C516" s="70"/>
      <c r="F516" s="72"/>
    </row>
    <row r="517" spans="1:6" ht="12.75">
      <c r="A517" s="69"/>
      <c r="C517" s="70"/>
      <c r="F517" s="72"/>
    </row>
    <row r="518" spans="1:6" ht="12.75">
      <c r="A518" s="69"/>
      <c r="C518" s="70"/>
      <c r="F518" s="72"/>
    </row>
    <row r="519" spans="1:6" ht="12.75">
      <c r="A519" s="69"/>
      <c r="C519" s="70"/>
      <c r="F519" s="72"/>
    </row>
    <row r="520" spans="1:6" ht="12.75">
      <c r="A520" s="69"/>
      <c r="C520" s="70"/>
      <c r="F520" s="72"/>
    </row>
    <row r="521" spans="1:6" ht="12.75">
      <c r="A521" s="69"/>
      <c r="C521" s="70"/>
      <c r="F521" s="72"/>
    </row>
    <row r="522" spans="1:6" ht="12.75">
      <c r="A522" s="69"/>
      <c r="C522" s="70"/>
      <c r="F522" s="72"/>
    </row>
    <row r="523" spans="1:6" ht="12.75">
      <c r="A523" s="69"/>
      <c r="C523" s="70"/>
      <c r="F523" s="72"/>
    </row>
    <row r="524" spans="1:6" ht="12.75">
      <c r="A524" s="69"/>
      <c r="C524" s="70"/>
      <c r="F524" s="72"/>
    </row>
    <row r="525" spans="1:6" ht="12.75">
      <c r="A525" s="69"/>
      <c r="C525" s="70"/>
      <c r="F525" s="72"/>
    </row>
    <row r="526" spans="1:6" ht="12.75">
      <c r="A526" s="69"/>
      <c r="C526" s="70"/>
      <c r="F526" s="72"/>
    </row>
    <row r="527" spans="1:6" ht="12.75">
      <c r="A527" s="69"/>
      <c r="C527" s="70"/>
      <c r="F527" s="72"/>
    </row>
    <row r="528" spans="1:6" ht="12.75">
      <c r="A528" s="69"/>
      <c r="C528" s="70"/>
      <c r="F528" s="72"/>
    </row>
    <row r="529" spans="1:6" ht="12.75">
      <c r="A529" s="69"/>
      <c r="C529" s="70"/>
      <c r="F529" s="72"/>
    </row>
    <row r="530" spans="1:6" ht="12.75">
      <c r="A530" s="69"/>
      <c r="C530" s="70"/>
      <c r="F530" s="72"/>
    </row>
    <row r="531" spans="1:6" ht="12.75">
      <c r="A531" s="69"/>
      <c r="C531" s="70"/>
      <c r="F531" s="72"/>
    </row>
    <row r="532" spans="1:6" ht="12.75">
      <c r="A532" s="69"/>
      <c r="C532" s="70"/>
      <c r="F532" s="72"/>
    </row>
    <row r="533" spans="1:6" ht="12.75">
      <c r="A533" s="69"/>
      <c r="C533" s="70"/>
      <c r="F533" s="72"/>
    </row>
    <row r="534" spans="1:6" ht="12.75">
      <c r="A534" s="69"/>
      <c r="C534" s="70"/>
      <c r="F534" s="72"/>
    </row>
    <row r="535" spans="1:6" ht="12.75">
      <c r="A535" s="69"/>
      <c r="C535" s="70"/>
      <c r="F535" s="72"/>
    </row>
    <row r="536" spans="1:6" ht="12.75">
      <c r="A536" s="69"/>
      <c r="C536" s="70"/>
      <c r="F536" s="72"/>
    </row>
    <row r="537" spans="1:6" ht="12.75">
      <c r="A537" s="69"/>
      <c r="C537" s="70"/>
      <c r="F537" s="72"/>
    </row>
    <row r="538" spans="1:6" ht="12.75">
      <c r="A538" s="69"/>
      <c r="C538" s="70"/>
      <c r="F538" s="72"/>
    </row>
    <row r="539" spans="1:6" ht="12.75">
      <c r="A539" s="69"/>
      <c r="C539" s="70"/>
      <c r="F539" s="72"/>
    </row>
    <row r="540" spans="1:6" ht="12.75">
      <c r="A540" s="69"/>
      <c r="C540" s="70"/>
      <c r="F540" s="72"/>
    </row>
    <row r="541" spans="1:6" ht="12.75">
      <c r="A541" s="69"/>
      <c r="C541" s="70"/>
      <c r="F541" s="72"/>
    </row>
    <row r="542" spans="1:6" ht="12.75">
      <c r="A542" s="69"/>
      <c r="C542" s="70"/>
      <c r="F542" s="72"/>
    </row>
    <row r="543" spans="1:6" ht="12.75">
      <c r="A543" s="69"/>
      <c r="C543" s="70"/>
      <c r="F543" s="72"/>
    </row>
    <row r="544" spans="1:6" ht="12.75">
      <c r="A544" s="69"/>
      <c r="C544" s="70"/>
      <c r="F544" s="72"/>
    </row>
    <row r="545" spans="1:6" ht="12.75">
      <c r="A545" s="69"/>
      <c r="C545" s="70"/>
      <c r="F545" s="72"/>
    </row>
    <row r="546" spans="1:6" ht="12.75">
      <c r="A546" s="69"/>
      <c r="C546" s="70"/>
      <c r="F546" s="72"/>
    </row>
    <row r="547" spans="1:6" ht="12.75">
      <c r="A547" s="69"/>
      <c r="C547" s="70"/>
      <c r="F547" s="72"/>
    </row>
    <row r="548" spans="1:6" ht="12.75">
      <c r="A548" s="69"/>
      <c r="C548" s="70"/>
      <c r="F548" s="72"/>
    </row>
    <row r="549" spans="1:6" ht="12.75">
      <c r="A549" s="69"/>
      <c r="C549" s="70"/>
      <c r="F549" s="72"/>
    </row>
    <row r="550" spans="1:6" ht="12.75">
      <c r="A550" s="69"/>
      <c r="C550" s="70"/>
      <c r="F550" s="72"/>
    </row>
    <row r="551" spans="1:6" ht="12.75">
      <c r="A551" s="69"/>
      <c r="C551" s="70"/>
      <c r="F551" s="72"/>
    </row>
    <row r="552" spans="1:6" ht="12.75">
      <c r="A552" s="69"/>
      <c r="C552" s="70"/>
      <c r="F552" s="72"/>
    </row>
    <row r="553" spans="1:6" ht="12.75">
      <c r="A553" s="69"/>
      <c r="C553" s="70"/>
      <c r="F553" s="72"/>
    </row>
    <row r="554" spans="1:6" ht="12.75">
      <c r="A554" s="69"/>
      <c r="C554" s="70"/>
      <c r="F554" s="72"/>
    </row>
    <row r="555" spans="1:6" ht="12.75">
      <c r="A555" s="69"/>
      <c r="C555" s="70"/>
      <c r="F555" s="72"/>
    </row>
    <row r="556" spans="1:6" ht="12.75">
      <c r="A556" s="69"/>
      <c r="C556" s="70"/>
      <c r="F556" s="72"/>
    </row>
    <row r="557" spans="1:6" ht="12.75">
      <c r="A557" s="69"/>
      <c r="C557" s="70"/>
      <c r="F557" s="72"/>
    </row>
    <row r="558" spans="1:6" ht="12.75">
      <c r="A558" s="69"/>
      <c r="C558" s="70"/>
      <c r="F558" s="72"/>
    </row>
    <row r="559" spans="1:6" ht="12.75">
      <c r="A559" s="69"/>
      <c r="C559" s="70"/>
      <c r="F559" s="72"/>
    </row>
    <row r="560" spans="1:6" ht="12.75">
      <c r="A560" s="69"/>
      <c r="C560" s="70"/>
      <c r="F560" s="72"/>
    </row>
    <row r="561" spans="1:6" ht="12.75">
      <c r="A561" s="69"/>
      <c r="C561" s="70"/>
      <c r="F561" s="72"/>
    </row>
    <row r="562" spans="1:6" ht="12.75">
      <c r="A562" s="69"/>
      <c r="C562" s="70"/>
      <c r="F562" s="72"/>
    </row>
    <row r="563" spans="1:6" ht="12.75">
      <c r="A563" s="69"/>
      <c r="C563" s="70"/>
      <c r="F563" s="72"/>
    </row>
    <row r="564" spans="1:6" ht="12.75">
      <c r="A564" s="69"/>
      <c r="C564" s="70"/>
      <c r="F564" s="72"/>
    </row>
    <row r="565" spans="1:6" ht="12.75">
      <c r="A565" s="69"/>
      <c r="C565" s="70"/>
      <c r="F565" s="72"/>
    </row>
    <row r="566" spans="1:6" ht="12.75">
      <c r="A566" s="69"/>
      <c r="C566" s="70"/>
      <c r="F566" s="72"/>
    </row>
    <row r="567" spans="1:6" ht="12.75">
      <c r="A567" s="69"/>
      <c r="C567" s="70"/>
      <c r="F567" s="72"/>
    </row>
    <row r="568" spans="1:6" ht="12.75">
      <c r="A568" s="69"/>
      <c r="C568" s="70"/>
      <c r="F568" s="72"/>
    </row>
    <row r="569" spans="1:6" ht="12.75">
      <c r="A569" s="69"/>
      <c r="C569" s="70"/>
      <c r="F569" s="72"/>
    </row>
    <row r="570" spans="1:6" ht="12.75">
      <c r="A570" s="69"/>
      <c r="C570" s="70"/>
      <c r="F570" s="72"/>
    </row>
    <row r="571" spans="1:6" ht="12.75">
      <c r="A571" s="69"/>
      <c r="C571" s="70"/>
      <c r="F571" s="72"/>
    </row>
    <row r="572" spans="1:6" ht="12.75">
      <c r="A572" s="69"/>
      <c r="C572" s="70"/>
      <c r="F572" s="72"/>
    </row>
    <row r="573" spans="1:6" ht="12.75">
      <c r="A573" s="69"/>
      <c r="C573" s="70"/>
      <c r="F573" s="72"/>
    </row>
    <row r="574" spans="1:6" ht="12.75">
      <c r="A574" s="69"/>
      <c r="C574" s="70"/>
      <c r="F574" s="72"/>
    </row>
    <row r="575" spans="1:6" ht="12.75">
      <c r="A575" s="69"/>
      <c r="C575" s="70"/>
      <c r="F575" s="72"/>
    </row>
    <row r="576" spans="1:6" ht="12.75">
      <c r="A576" s="69"/>
      <c r="C576" s="70"/>
      <c r="F576" s="72"/>
    </row>
    <row r="577" spans="1:6" ht="12.75">
      <c r="A577" s="69"/>
      <c r="C577" s="70"/>
      <c r="F577" s="72"/>
    </row>
    <row r="578" spans="1:6" ht="12.75">
      <c r="A578" s="69"/>
      <c r="C578" s="70"/>
      <c r="F578" s="72"/>
    </row>
    <row r="579" spans="1:6" ht="12.75">
      <c r="A579" s="69"/>
      <c r="C579" s="70"/>
      <c r="F579" s="72"/>
    </row>
    <row r="580" spans="1:6" ht="12.75">
      <c r="A580" s="69"/>
      <c r="C580" s="70"/>
      <c r="F580" s="72"/>
    </row>
    <row r="581" spans="1:6" ht="12.75">
      <c r="A581" s="69"/>
      <c r="C581" s="70"/>
      <c r="F581" s="72"/>
    </row>
    <row r="582" spans="1:6" ht="12.75">
      <c r="A582" s="69"/>
      <c r="C582" s="70"/>
      <c r="F582" s="72"/>
    </row>
    <row r="583" spans="1:6" ht="12.75">
      <c r="A583" s="69"/>
      <c r="C583" s="70"/>
      <c r="F583" s="72"/>
    </row>
    <row r="584" spans="1:6" ht="12.75">
      <c r="A584" s="69"/>
      <c r="C584" s="70"/>
      <c r="F584" s="72"/>
    </row>
    <row r="585" spans="1:6" ht="12.75">
      <c r="A585" s="69"/>
      <c r="C585" s="70"/>
      <c r="F585" s="72"/>
    </row>
    <row r="586" spans="1:6" ht="12.75">
      <c r="A586" s="69"/>
      <c r="C586" s="70"/>
      <c r="F586" s="72"/>
    </row>
    <row r="587" spans="1:6" ht="12.75">
      <c r="A587" s="69"/>
      <c r="C587" s="70"/>
      <c r="F587" s="72"/>
    </row>
    <row r="588" spans="1:6" ht="12.75">
      <c r="A588" s="69"/>
      <c r="C588" s="70"/>
      <c r="F588" s="72"/>
    </row>
    <row r="589" spans="1:6" ht="12.75">
      <c r="A589" s="69"/>
      <c r="C589" s="70"/>
      <c r="F589" s="72"/>
    </row>
    <row r="590" spans="1:6" ht="12.75">
      <c r="A590" s="69"/>
      <c r="C590" s="70"/>
      <c r="F590" s="72"/>
    </row>
    <row r="591" spans="1:6" ht="12.75">
      <c r="A591" s="69"/>
      <c r="C591" s="70"/>
      <c r="F591" s="72"/>
    </row>
    <row r="592" spans="1:6" ht="12.75">
      <c r="A592" s="69"/>
      <c r="C592" s="70"/>
      <c r="F592" s="72"/>
    </row>
    <row r="593" spans="1:6" ht="12.75">
      <c r="A593" s="69"/>
      <c r="C593" s="70"/>
      <c r="F593" s="72"/>
    </row>
    <row r="594" spans="1:6" ht="12.75">
      <c r="A594" s="69"/>
      <c r="C594" s="70"/>
      <c r="F594" s="72"/>
    </row>
    <row r="595" spans="1:6" ht="12.75">
      <c r="A595" s="69"/>
      <c r="C595" s="70"/>
      <c r="F595" s="72"/>
    </row>
    <row r="596" spans="1:6" ht="12.75">
      <c r="A596" s="69"/>
      <c r="C596" s="70"/>
      <c r="F596" s="72"/>
    </row>
    <row r="597" spans="1:6" ht="12.75">
      <c r="A597" s="69"/>
      <c r="C597" s="70"/>
      <c r="F597" s="72"/>
    </row>
    <row r="598" spans="1:6" ht="12.75">
      <c r="A598" s="69"/>
      <c r="C598" s="70"/>
      <c r="F598" s="72"/>
    </row>
    <row r="599" spans="1:6" ht="12.75">
      <c r="A599" s="69"/>
      <c r="C599" s="70"/>
      <c r="F599" s="72"/>
    </row>
    <row r="600" spans="1:6" ht="12.75">
      <c r="A600" s="69"/>
      <c r="C600" s="70"/>
      <c r="F600" s="72"/>
    </row>
    <row r="601" spans="1:6" ht="12.75">
      <c r="A601" s="69"/>
      <c r="C601" s="70"/>
      <c r="F601" s="72"/>
    </row>
    <row r="602" spans="1:6" ht="12.75">
      <c r="A602" s="69"/>
      <c r="C602" s="70"/>
      <c r="F602" s="72"/>
    </row>
    <row r="603" spans="1:6" ht="12.75">
      <c r="A603" s="69"/>
      <c r="C603" s="70"/>
      <c r="F603" s="72"/>
    </row>
    <row r="604" spans="1:6" ht="12.75">
      <c r="A604" s="69"/>
      <c r="C604" s="70"/>
      <c r="F604" s="72"/>
    </row>
    <row r="605" spans="1:6" ht="12.75">
      <c r="A605" s="69"/>
      <c r="C605" s="70"/>
      <c r="F605" s="72"/>
    </row>
    <row r="606" spans="1:6" ht="12.75">
      <c r="A606" s="69"/>
      <c r="C606" s="70"/>
      <c r="F606" s="72"/>
    </row>
    <row r="607" spans="1:6" ht="12.75">
      <c r="A607" s="69"/>
      <c r="C607" s="70"/>
      <c r="F607" s="72"/>
    </row>
    <row r="608" spans="1:6" ht="12.75">
      <c r="A608" s="69"/>
      <c r="C608" s="70"/>
      <c r="F608" s="72"/>
    </row>
    <row r="609" spans="1:6" ht="12.75">
      <c r="A609" s="69"/>
      <c r="C609" s="70"/>
      <c r="F609" s="72"/>
    </row>
    <row r="610" spans="1:6" ht="12.75">
      <c r="A610" s="69"/>
      <c r="C610" s="70"/>
      <c r="F610" s="72"/>
    </row>
    <row r="611" spans="1:6" ht="12.75">
      <c r="A611" s="69"/>
      <c r="C611" s="70"/>
      <c r="F611" s="72"/>
    </row>
    <row r="612" spans="1:6" ht="12.75">
      <c r="A612" s="69"/>
      <c r="C612" s="70"/>
      <c r="F612" s="72"/>
    </row>
    <row r="613" spans="1:6" ht="12.75">
      <c r="A613" s="69"/>
      <c r="C613" s="70"/>
      <c r="F613" s="72"/>
    </row>
    <row r="614" spans="1:6" ht="12.75">
      <c r="A614" s="69"/>
      <c r="C614" s="70"/>
      <c r="F614" s="72"/>
    </row>
    <row r="615" spans="1:6" ht="12.75">
      <c r="A615" s="69"/>
      <c r="C615" s="70"/>
      <c r="F615" s="72"/>
    </row>
    <row r="616" spans="1:6" ht="12.75">
      <c r="A616" s="69"/>
      <c r="C616" s="70"/>
      <c r="F616" s="72"/>
    </row>
    <row r="617" spans="1:6" ht="12.75">
      <c r="A617" s="69"/>
      <c r="C617" s="70"/>
      <c r="F617" s="72"/>
    </row>
    <row r="618" spans="1:6" ht="12.75">
      <c r="A618" s="69"/>
      <c r="C618" s="70"/>
      <c r="F618" s="72"/>
    </row>
    <row r="619" spans="1:6" ht="12.75">
      <c r="A619" s="69"/>
      <c r="C619" s="70"/>
      <c r="F619" s="72"/>
    </row>
    <row r="620" spans="1:6" ht="12.75">
      <c r="A620" s="69"/>
      <c r="C620" s="70"/>
      <c r="F620" s="72"/>
    </row>
    <row r="621" spans="1:6" ht="12.75">
      <c r="A621" s="69"/>
      <c r="C621" s="70"/>
      <c r="F621" s="72"/>
    </row>
    <row r="622" spans="1:6" ht="12.75">
      <c r="A622" s="69"/>
      <c r="C622" s="70"/>
      <c r="F622" s="72"/>
    </row>
    <row r="623" spans="1:6" ht="12.75">
      <c r="A623" s="69"/>
      <c r="C623" s="70"/>
      <c r="F623" s="72"/>
    </row>
    <row r="624" spans="1:6" ht="12.75">
      <c r="A624" s="69"/>
      <c r="C624" s="70"/>
      <c r="F624" s="72"/>
    </row>
    <row r="625" spans="1:6" ht="12.75">
      <c r="A625" s="69"/>
      <c r="C625" s="70"/>
      <c r="F625" s="72"/>
    </row>
    <row r="626" spans="1:6" ht="12.75">
      <c r="A626" s="69"/>
      <c r="C626" s="70"/>
      <c r="F626" s="72"/>
    </row>
    <row r="627" spans="1:6" ht="12.75">
      <c r="A627" s="69"/>
      <c r="C627" s="70"/>
      <c r="F627" s="72"/>
    </row>
    <row r="628" spans="1:6" ht="12.75">
      <c r="A628" s="69"/>
      <c r="C628" s="70"/>
      <c r="F628" s="72"/>
    </row>
    <row r="629" spans="1:6" ht="12.75">
      <c r="A629" s="69"/>
      <c r="C629" s="70"/>
      <c r="F629" s="72"/>
    </row>
    <row r="630" spans="1:6" ht="12.75">
      <c r="A630" s="69"/>
      <c r="C630" s="70"/>
      <c r="F630" s="72"/>
    </row>
    <row r="631" spans="1:6" ht="12.75">
      <c r="A631" s="69"/>
      <c r="C631" s="70"/>
      <c r="F631" s="72"/>
    </row>
    <row r="632" spans="1:6" ht="12.75">
      <c r="A632" s="69"/>
      <c r="C632" s="70"/>
      <c r="F632" s="72"/>
    </row>
    <row r="633" spans="1:6" ht="12.75">
      <c r="A633" s="69"/>
      <c r="C633" s="70"/>
      <c r="F633" s="72"/>
    </row>
    <row r="634" spans="1:6" ht="12.75">
      <c r="A634" s="69"/>
      <c r="C634" s="70"/>
      <c r="F634" s="72"/>
    </row>
    <row r="635" spans="1:6" ht="12.75">
      <c r="A635" s="69"/>
      <c r="C635" s="70"/>
      <c r="F635" s="72"/>
    </row>
    <row r="636" spans="1:6" ht="12.75">
      <c r="A636" s="69"/>
      <c r="C636" s="70"/>
      <c r="F636" s="72"/>
    </row>
    <row r="637" spans="1:6" ht="12.75">
      <c r="A637" s="69"/>
      <c r="C637" s="70"/>
      <c r="F637" s="72"/>
    </row>
    <row r="638" spans="1:6" ht="12.75">
      <c r="A638" s="69"/>
      <c r="C638" s="70"/>
      <c r="F638" s="72"/>
    </row>
    <row r="639" spans="1:6" ht="12.75">
      <c r="A639" s="69"/>
      <c r="C639" s="70"/>
      <c r="F639" s="72"/>
    </row>
    <row r="640" spans="1:6" ht="12.75">
      <c r="A640" s="69"/>
      <c r="C640" s="70"/>
      <c r="F640" s="72"/>
    </row>
    <row r="641" spans="1:6" ht="12.75">
      <c r="A641" s="69"/>
      <c r="C641" s="70"/>
      <c r="F641" s="72"/>
    </row>
    <row r="642" spans="1:6" ht="12.75">
      <c r="A642" s="69"/>
      <c r="C642" s="70"/>
      <c r="F642" s="72"/>
    </row>
    <row r="643" spans="1:6" ht="12.75">
      <c r="A643" s="69"/>
      <c r="C643" s="70"/>
      <c r="F643" s="72"/>
    </row>
    <row r="644" spans="1:6" ht="12.75">
      <c r="A644" s="69"/>
      <c r="C644" s="70"/>
      <c r="F644" s="72"/>
    </row>
    <row r="645" spans="1:6" ht="12.75">
      <c r="A645" s="69"/>
      <c r="C645" s="70"/>
      <c r="F645" s="72"/>
    </row>
    <row r="646" spans="1:6" ht="12.75">
      <c r="A646" s="69"/>
      <c r="C646" s="70"/>
      <c r="F646" s="72"/>
    </row>
    <row r="647" spans="1:6" ht="12.75">
      <c r="A647" s="69"/>
      <c r="C647" s="70"/>
      <c r="F647" s="72"/>
    </row>
    <row r="648" spans="1:6" ht="12.75">
      <c r="A648" s="69"/>
      <c r="C648" s="70"/>
      <c r="F648" s="72"/>
    </row>
    <row r="649" spans="1:6" ht="12.75">
      <c r="A649" s="69"/>
      <c r="C649" s="70"/>
      <c r="F649" s="72"/>
    </row>
    <row r="650" spans="1:6" ht="12.75">
      <c r="A650" s="69"/>
      <c r="C650" s="70"/>
      <c r="F650" s="72"/>
    </row>
    <row r="651" spans="1:6" ht="12.75">
      <c r="A651" s="69"/>
      <c r="C651" s="70"/>
      <c r="F651" s="72"/>
    </row>
    <row r="652" spans="1:6" ht="12.75">
      <c r="A652" s="69"/>
      <c r="C652" s="70"/>
      <c r="F652" s="72"/>
    </row>
    <row r="653" spans="1:6" ht="12.75">
      <c r="A653" s="69"/>
      <c r="C653" s="70"/>
      <c r="F653" s="72"/>
    </row>
    <row r="654" spans="1:6" ht="12.75">
      <c r="A654" s="69"/>
      <c r="C654" s="70"/>
      <c r="F654" s="72"/>
    </row>
    <row r="655" spans="1:6" ht="12.75">
      <c r="A655" s="69"/>
      <c r="C655" s="70"/>
      <c r="F655" s="72"/>
    </row>
    <row r="656" spans="1:6" ht="12.75">
      <c r="A656" s="69"/>
      <c r="C656" s="70"/>
      <c r="F656" s="72"/>
    </row>
    <row r="657" spans="1:6" ht="12.75">
      <c r="A657" s="69"/>
      <c r="C657" s="70"/>
      <c r="F657" s="72"/>
    </row>
    <row r="658" spans="1:6" ht="12.75">
      <c r="A658" s="69"/>
      <c r="C658" s="70"/>
      <c r="F658" s="72"/>
    </row>
    <row r="659" spans="1:6" ht="12.75">
      <c r="A659" s="69"/>
      <c r="C659" s="70"/>
      <c r="F659" s="72"/>
    </row>
    <row r="660" spans="1:6" ht="12.75">
      <c r="A660" s="69"/>
      <c r="C660" s="70"/>
      <c r="F660" s="72"/>
    </row>
    <row r="661" spans="1:6" ht="12.75">
      <c r="A661" s="69"/>
      <c r="C661" s="70"/>
      <c r="F661" s="72"/>
    </row>
    <row r="662" spans="1:6" ht="12.75">
      <c r="A662" s="69"/>
      <c r="C662" s="70"/>
      <c r="F662" s="72"/>
    </row>
    <row r="663" spans="1:6" ht="12.75">
      <c r="A663" s="69"/>
      <c r="C663" s="70"/>
      <c r="F663" s="72"/>
    </row>
    <row r="664" spans="1:6" ht="12.75">
      <c r="A664" s="69"/>
      <c r="C664" s="70"/>
      <c r="F664" s="72"/>
    </row>
    <row r="665" spans="1:6" ht="12.75">
      <c r="A665" s="69"/>
      <c r="C665" s="70"/>
      <c r="F665" s="72"/>
    </row>
    <row r="666" spans="1:6" ht="12.75">
      <c r="A666" s="69"/>
      <c r="C666" s="70"/>
      <c r="F666" s="72"/>
    </row>
    <row r="667" spans="1:6" ht="12.75">
      <c r="A667" s="69"/>
      <c r="C667" s="70"/>
      <c r="F667" s="72"/>
    </row>
    <row r="668" spans="1:6" ht="12.75">
      <c r="A668" s="69"/>
      <c r="C668" s="70"/>
      <c r="F668" s="72"/>
    </row>
    <row r="669" spans="1:6" ht="12.75">
      <c r="A669" s="69"/>
      <c r="C669" s="70"/>
      <c r="F669" s="72"/>
    </row>
    <row r="670" spans="1:6" ht="12.75">
      <c r="A670" s="69"/>
      <c r="C670" s="70"/>
      <c r="F670" s="72"/>
    </row>
    <row r="671" spans="1:6" ht="12.75">
      <c r="A671" s="69"/>
      <c r="C671" s="70"/>
      <c r="F671" s="72"/>
    </row>
    <row r="672" spans="1:6" ht="12.75">
      <c r="A672" s="69"/>
      <c r="C672" s="70"/>
      <c r="F672" s="72"/>
    </row>
    <row r="673" spans="1:6" ht="12.75">
      <c r="A673" s="69"/>
      <c r="C673" s="70"/>
      <c r="F673" s="72"/>
    </row>
    <row r="674" spans="1:6" ht="12.75">
      <c r="A674" s="69"/>
      <c r="C674" s="70"/>
      <c r="F674" s="72"/>
    </row>
    <row r="675" spans="1:6" ht="12.75">
      <c r="A675" s="69"/>
      <c r="C675" s="70"/>
      <c r="F675" s="72"/>
    </row>
    <row r="676" spans="1:6" ht="12.75">
      <c r="A676" s="69"/>
      <c r="C676" s="70"/>
      <c r="F676" s="72"/>
    </row>
    <row r="677" spans="1:6" ht="12.75">
      <c r="A677" s="69"/>
      <c r="C677" s="70"/>
      <c r="F677" s="72"/>
    </row>
    <row r="678" spans="1:6" ht="12.75">
      <c r="A678" s="69"/>
      <c r="C678" s="70"/>
      <c r="F678" s="72"/>
    </row>
    <row r="679" spans="1:6" ht="12.75">
      <c r="A679" s="69"/>
      <c r="C679" s="70"/>
      <c r="F679" s="72"/>
    </row>
    <row r="680" spans="1:6" ht="12.75">
      <c r="A680" s="69"/>
      <c r="C680" s="70"/>
      <c r="F680" s="72"/>
    </row>
    <row r="681" spans="1:6" ht="12.75">
      <c r="A681" s="69"/>
      <c r="C681" s="70"/>
      <c r="F681" s="72"/>
    </row>
    <row r="682" spans="1:6" ht="12.75">
      <c r="A682" s="69"/>
      <c r="C682" s="70"/>
      <c r="F682" s="72"/>
    </row>
    <row r="683" spans="1:6" ht="12.75">
      <c r="A683" s="69"/>
      <c r="C683" s="70"/>
      <c r="F683" s="72"/>
    </row>
    <row r="684" spans="1:6" ht="12.75">
      <c r="A684" s="69"/>
      <c r="C684" s="70"/>
      <c r="F684" s="72"/>
    </row>
    <row r="685" spans="1:6" ht="12.75">
      <c r="A685" s="69"/>
      <c r="C685" s="70"/>
      <c r="F685" s="72"/>
    </row>
    <row r="686" spans="1:6" ht="12.75">
      <c r="A686" s="69"/>
      <c r="C686" s="70"/>
      <c r="F686" s="72"/>
    </row>
    <row r="687" spans="1:6" ht="12.75">
      <c r="A687" s="69"/>
      <c r="C687" s="70"/>
      <c r="F687" s="72"/>
    </row>
    <row r="688" spans="1:6" ht="12.75">
      <c r="A688" s="69"/>
      <c r="C688" s="70"/>
      <c r="F688" s="72"/>
    </row>
    <row r="689" spans="1:6" ht="12.75">
      <c r="A689" s="69"/>
      <c r="C689" s="70"/>
      <c r="F689" s="72"/>
    </row>
    <row r="690" spans="1:6" ht="12.75">
      <c r="A690" s="69"/>
      <c r="C690" s="70"/>
      <c r="F690" s="72"/>
    </row>
    <row r="691" spans="1:6" ht="12.75">
      <c r="A691" s="69"/>
      <c r="C691" s="70"/>
      <c r="F691" s="72"/>
    </row>
    <row r="692" spans="1:6" ht="12.75">
      <c r="A692" s="69"/>
      <c r="C692" s="70"/>
      <c r="F692" s="72"/>
    </row>
    <row r="693" spans="1:6" ht="12.75">
      <c r="A693" s="69"/>
      <c r="C693" s="70"/>
      <c r="F693" s="72"/>
    </row>
    <row r="694" spans="1:6" ht="12.75">
      <c r="A694" s="69"/>
      <c r="C694" s="70"/>
      <c r="F694" s="72"/>
    </row>
    <row r="695" spans="1:6" ht="12.75">
      <c r="A695" s="69"/>
      <c r="C695" s="70"/>
      <c r="F695" s="72"/>
    </row>
    <row r="696" spans="1:6" ht="12.75">
      <c r="A696" s="69"/>
      <c r="C696" s="70"/>
      <c r="F696" s="72"/>
    </row>
    <row r="697" spans="1:6" ht="12.75">
      <c r="A697" s="69"/>
      <c r="C697" s="70"/>
      <c r="F697" s="72"/>
    </row>
    <row r="698" spans="1:6" ht="12.75">
      <c r="A698" s="69"/>
      <c r="C698" s="70"/>
      <c r="F698" s="72"/>
    </row>
    <row r="699" spans="1:6" ht="12.75">
      <c r="A699" s="69"/>
      <c r="C699" s="70"/>
      <c r="F699" s="72"/>
    </row>
    <row r="700" spans="1:6" ht="12.75">
      <c r="A700" s="69"/>
      <c r="C700" s="70"/>
      <c r="F700" s="72"/>
    </row>
    <row r="701" spans="1:6" ht="12.75">
      <c r="A701" s="69"/>
      <c r="C701" s="70"/>
      <c r="F701" s="72"/>
    </row>
    <row r="702" spans="1:6" ht="12.75">
      <c r="A702" s="69"/>
      <c r="C702" s="70"/>
      <c r="F702" s="72"/>
    </row>
    <row r="703" spans="1:6" ht="12.75">
      <c r="A703" s="69"/>
      <c r="C703" s="70"/>
      <c r="F703" s="72"/>
    </row>
    <row r="704" spans="1:6" ht="12.75">
      <c r="A704" s="69"/>
      <c r="C704" s="70"/>
      <c r="F704" s="72"/>
    </row>
    <row r="705" spans="1:6" ht="12.75">
      <c r="A705" s="69"/>
      <c r="C705" s="70"/>
      <c r="F705" s="72"/>
    </row>
    <row r="706" spans="1:6" ht="12.75">
      <c r="A706" s="69"/>
      <c r="C706" s="70"/>
      <c r="F706" s="72"/>
    </row>
    <row r="707" spans="1:6" ht="12.75">
      <c r="A707" s="69"/>
      <c r="C707" s="70"/>
      <c r="F707" s="72"/>
    </row>
    <row r="708" spans="1:6" ht="12.75">
      <c r="A708" s="69"/>
      <c r="C708" s="70"/>
      <c r="F708" s="72"/>
    </row>
    <row r="709" spans="1:6" ht="12.75">
      <c r="A709" s="69"/>
      <c r="C709" s="70"/>
      <c r="F709" s="72"/>
    </row>
    <row r="710" spans="1:6" ht="12.75">
      <c r="A710" s="69"/>
      <c r="C710" s="70"/>
      <c r="F710" s="72"/>
    </row>
    <row r="711" spans="1:6" ht="12.75">
      <c r="A711" s="69"/>
      <c r="C711" s="70"/>
      <c r="F711" s="72"/>
    </row>
    <row r="712" spans="1:6" ht="12.75">
      <c r="A712" s="69"/>
      <c r="C712" s="70"/>
      <c r="F712" s="72"/>
    </row>
    <row r="713" spans="1:6" ht="12.75">
      <c r="A713" s="69"/>
      <c r="C713" s="70"/>
      <c r="F713" s="72"/>
    </row>
    <row r="714" spans="1:6" ht="12.75">
      <c r="A714" s="69"/>
      <c r="C714" s="70"/>
      <c r="F714" s="72"/>
    </row>
    <row r="715" spans="1:6" ht="12.75">
      <c r="A715" s="69"/>
      <c r="C715" s="70"/>
      <c r="F715" s="72"/>
    </row>
    <row r="716" spans="1:6" ht="12.75">
      <c r="A716" s="69"/>
      <c r="C716" s="70"/>
      <c r="F716" s="72"/>
    </row>
    <row r="717" spans="1:6" ht="12.75">
      <c r="A717" s="69"/>
      <c r="C717" s="70"/>
      <c r="F717" s="72"/>
    </row>
    <row r="718" spans="1:6" ht="12.75">
      <c r="A718" s="69"/>
      <c r="C718" s="70"/>
      <c r="F718" s="72"/>
    </row>
    <row r="719" spans="1:6" ht="12.75">
      <c r="A719" s="69"/>
      <c r="C719" s="70"/>
      <c r="F719" s="72"/>
    </row>
    <row r="720" spans="1:6" ht="12.75">
      <c r="A720" s="69"/>
      <c r="C720" s="70"/>
      <c r="F720" s="72"/>
    </row>
    <row r="721" spans="1:6" ht="12.75">
      <c r="A721" s="69"/>
      <c r="C721" s="70"/>
      <c r="F721" s="72"/>
    </row>
    <row r="722" spans="1:6" ht="12.75">
      <c r="A722" s="69"/>
      <c r="C722" s="70"/>
      <c r="F722" s="72"/>
    </row>
    <row r="723" spans="1:6" ht="12.75">
      <c r="A723" s="69"/>
      <c r="C723" s="70"/>
      <c r="F723" s="72"/>
    </row>
    <row r="724" spans="1:6" ht="12.75">
      <c r="A724" s="69"/>
      <c r="C724" s="70"/>
      <c r="F724" s="72"/>
    </row>
    <row r="725" spans="1:6" ht="12.75">
      <c r="A725" s="69"/>
      <c r="C725" s="70"/>
      <c r="F725" s="72"/>
    </row>
    <row r="726" spans="1:6" ht="12.75">
      <c r="A726" s="69"/>
      <c r="C726" s="70"/>
      <c r="F726" s="72"/>
    </row>
    <row r="727" spans="1:6" ht="12.75">
      <c r="A727" s="69"/>
      <c r="C727" s="70"/>
      <c r="F727" s="72"/>
    </row>
    <row r="728" spans="1:6" ht="12.75">
      <c r="A728" s="69"/>
      <c r="C728" s="70"/>
      <c r="F728" s="72"/>
    </row>
    <row r="729" spans="1:6" ht="12.75">
      <c r="A729" s="69"/>
      <c r="C729" s="70"/>
      <c r="F729" s="72"/>
    </row>
    <row r="730" spans="1:6" ht="12.75">
      <c r="A730" s="69"/>
      <c r="C730" s="70"/>
      <c r="F730" s="72"/>
    </row>
    <row r="731" spans="1:6" ht="12.75">
      <c r="A731" s="69"/>
      <c r="C731" s="70"/>
      <c r="F731" s="72"/>
    </row>
    <row r="732" spans="1:6" ht="12.75">
      <c r="A732" s="69"/>
      <c r="C732" s="70"/>
      <c r="F732" s="72"/>
    </row>
    <row r="733" spans="1:6" ht="12.75">
      <c r="A733" s="69"/>
      <c r="C733" s="70"/>
      <c r="F733" s="72"/>
    </row>
    <row r="734" spans="1:6" ht="12.75">
      <c r="A734" s="69"/>
      <c r="C734" s="70"/>
      <c r="F734" s="72"/>
    </row>
    <row r="735" spans="1:6" ht="12.75">
      <c r="A735" s="69"/>
      <c r="C735" s="70"/>
      <c r="F735" s="72"/>
    </row>
    <row r="736" spans="1:6" ht="12.75">
      <c r="A736" s="69"/>
      <c r="C736" s="70"/>
      <c r="F736" s="72"/>
    </row>
    <row r="737" spans="1:6" ht="12.75">
      <c r="A737" s="69"/>
      <c r="C737" s="70"/>
      <c r="F737" s="72"/>
    </row>
    <row r="738" spans="1:6" ht="12.75">
      <c r="A738" s="69"/>
      <c r="C738" s="70"/>
      <c r="F738" s="72"/>
    </row>
    <row r="739" spans="1:6" ht="12.75">
      <c r="A739" s="69"/>
      <c r="C739" s="70"/>
      <c r="F739" s="72"/>
    </row>
    <row r="740" spans="1:6" ht="12.75">
      <c r="A740" s="69"/>
      <c r="C740" s="70"/>
      <c r="F740" s="72"/>
    </row>
    <row r="741" spans="1:6" ht="12.75">
      <c r="A741" s="69"/>
      <c r="C741" s="70"/>
      <c r="F741" s="72"/>
    </row>
    <row r="742" spans="1:6" ht="12.75">
      <c r="A742" s="69"/>
      <c r="C742" s="70"/>
      <c r="F742" s="72"/>
    </row>
    <row r="743" spans="1:6" ht="12.75">
      <c r="A743" s="69"/>
      <c r="C743" s="70"/>
      <c r="F743" s="72"/>
    </row>
    <row r="744" spans="1:6" ht="12.75">
      <c r="A744" s="69"/>
      <c r="C744" s="70"/>
      <c r="F744" s="72"/>
    </row>
    <row r="745" spans="1:6" ht="12.75">
      <c r="A745" s="69"/>
      <c r="C745" s="70"/>
      <c r="F745" s="72"/>
    </row>
    <row r="746" spans="1:6" ht="12.75">
      <c r="A746" s="69"/>
      <c r="C746" s="70"/>
      <c r="F746" s="72"/>
    </row>
    <row r="747" spans="1:6" ht="12.75">
      <c r="A747" s="69"/>
      <c r="C747" s="70"/>
      <c r="F747" s="72"/>
    </row>
    <row r="748" spans="1:6" ht="12.75">
      <c r="A748" s="69"/>
      <c r="C748" s="70"/>
      <c r="F748" s="72"/>
    </row>
    <row r="749" spans="1:6" ht="12.75">
      <c r="A749" s="69"/>
      <c r="C749" s="70"/>
      <c r="F749" s="72"/>
    </row>
    <row r="750" spans="1:6" ht="12.75">
      <c r="A750" s="69"/>
      <c r="C750" s="70"/>
      <c r="F750" s="72"/>
    </row>
    <row r="751" spans="1:6" ht="12.75">
      <c r="A751" s="69"/>
      <c r="C751" s="70"/>
      <c r="F751" s="72"/>
    </row>
    <row r="752" spans="1:6" ht="12.75">
      <c r="A752" s="69"/>
      <c r="C752" s="70"/>
      <c r="F752" s="72"/>
    </row>
    <row r="753" spans="1:6" ht="12.75">
      <c r="A753" s="69"/>
      <c r="C753" s="70"/>
      <c r="F753" s="72"/>
    </row>
    <row r="754" spans="1:6" ht="12.75">
      <c r="A754" s="69"/>
      <c r="C754" s="70"/>
      <c r="F754" s="72"/>
    </row>
    <row r="755" spans="1:6" ht="12.75">
      <c r="A755" s="69"/>
      <c r="C755" s="70"/>
      <c r="F755" s="72"/>
    </row>
    <row r="756" spans="1:6" ht="12.75">
      <c r="A756" s="69"/>
      <c r="C756" s="70"/>
      <c r="F756" s="72"/>
    </row>
    <row r="757" spans="1:6" ht="12.75">
      <c r="A757" s="69"/>
      <c r="C757" s="70"/>
      <c r="F757" s="72"/>
    </row>
    <row r="758" spans="1:6" ht="12.75">
      <c r="A758" s="69"/>
      <c r="C758" s="70"/>
      <c r="F758" s="72"/>
    </row>
    <row r="759" spans="1:6" ht="12.75">
      <c r="A759" s="69"/>
      <c r="C759" s="70"/>
      <c r="F759" s="72"/>
    </row>
    <row r="760" spans="1:6" ht="12.75">
      <c r="A760" s="69"/>
      <c r="C760" s="70"/>
      <c r="F760" s="72"/>
    </row>
    <row r="761" spans="1:6" ht="12.75">
      <c r="A761" s="69"/>
      <c r="C761" s="70"/>
      <c r="F761" s="72"/>
    </row>
    <row r="762" spans="1:6" ht="12.75">
      <c r="A762" s="69"/>
      <c r="C762" s="70"/>
      <c r="F762" s="72"/>
    </row>
    <row r="763" spans="1:6" ht="12.75">
      <c r="A763" s="69"/>
      <c r="C763" s="70"/>
      <c r="F763" s="72"/>
    </row>
    <row r="764" spans="1:6" ht="12.75">
      <c r="A764" s="69"/>
      <c r="C764" s="70"/>
      <c r="F764" s="72"/>
    </row>
    <row r="765" spans="1:6" ht="12.75">
      <c r="A765" s="69"/>
      <c r="C765" s="70"/>
      <c r="F765" s="72"/>
    </row>
    <row r="766" spans="1:6" ht="12.75">
      <c r="A766" s="69"/>
      <c r="C766" s="70"/>
      <c r="F766" s="72"/>
    </row>
    <row r="767" spans="1:6" ht="12.75">
      <c r="A767" s="69"/>
      <c r="C767" s="70"/>
      <c r="F767" s="72"/>
    </row>
    <row r="768" spans="1:6" ht="12.75">
      <c r="A768" s="69"/>
      <c r="C768" s="70"/>
      <c r="F768" s="72"/>
    </row>
    <row r="769" spans="1:6" ht="12.75">
      <c r="A769" s="69"/>
      <c r="C769" s="70"/>
      <c r="F769" s="72"/>
    </row>
    <row r="770" spans="1:6" ht="12.75">
      <c r="A770" s="69"/>
      <c r="C770" s="70"/>
      <c r="F770" s="72"/>
    </row>
    <row r="771" spans="1:6" ht="12.75">
      <c r="A771" s="69"/>
      <c r="C771" s="70"/>
      <c r="F771" s="72"/>
    </row>
    <row r="772" spans="1:6" ht="12.75">
      <c r="A772" s="69"/>
      <c r="C772" s="70"/>
      <c r="F772" s="72"/>
    </row>
    <row r="773" spans="1:6" ht="12.75">
      <c r="A773" s="69"/>
      <c r="C773" s="70"/>
      <c r="F773" s="72"/>
    </row>
    <row r="774" spans="1:6" ht="12.75">
      <c r="A774" s="69"/>
      <c r="C774" s="70"/>
      <c r="F774" s="72"/>
    </row>
    <row r="775" spans="1:6" ht="12.75">
      <c r="A775" s="69"/>
      <c r="C775" s="70"/>
      <c r="F775" s="72"/>
    </row>
    <row r="776" spans="1:6" ht="12.75">
      <c r="A776" s="69"/>
      <c r="C776" s="70"/>
      <c r="F776" s="72"/>
    </row>
    <row r="777" spans="1:6" ht="12.75">
      <c r="A777" s="69"/>
      <c r="C777" s="70"/>
      <c r="F777" s="72"/>
    </row>
    <row r="778" spans="1:6" ht="12.75">
      <c r="A778" s="69"/>
      <c r="C778" s="70"/>
      <c r="F778" s="72"/>
    </row>
    <row r="779" spans="1:6" ht="12.75">
      <c r="A779" s="69"/>
      <c r="C779" s="70"/>
      <c r="F779" s="72"/>
    </row>
    <row r="780" spans="1:6" ht="12.75">
      <c r="A780" s="69"/>
      <c r="C780" s="70"/>
      <c r="F780" s="72"/>
    </row>
    <row r="781" spans="1:6" ht="12.75">
      <c r="A781" s="69"/>
      <c r="C781" s="70"/>
      <c r="F781" s="72"/>
    </row>
    <row r="782" spans="1:6" ht="12.75">
      <c r="A782" s="69"/>
      <c r="C782" s="70"/>
      <c r="F782" s="72"/>
    </row>
    <row r="783" spans="1:6" ht="12.75">
      <c r="A783" s="69"/>
      <c r="C783" s="70"/>
      <c r="F783" s="72"/>
    </row>
    <row r="784" spans="1:6" ht="12.75">
      <c r="A784" s="69"/>
      <c r="C784" s="70"/>
      <c r="F784" s="72"/>
    </row>
    <row r="785" spans="1:6" ht="12.75">
      <c r="A785" s="69"/>
      <c r="C785" s="70"/>
      <c r="F785" s="72"/>
    </row>
    <row r="786" spans="1:6" ht="12.75">
      <c r="A786" s="69"/>
      <c r="C786" s="70"/>
      <c r="F786" s="72"/>
    </row>
    <row r="787" spans="1:6" ht="12.75">
      <c r="A787" s="69"/>
      <c r="C787" s="70"/>
      <c r="F787" s="72"/>
    </row>
    <row r="788" spans="1:6" ht="12.75">
      <c r="A788" s="69"/>
      <c r="C788" s="70"/>
      <c r="F788" s="72"/>
    </row>
    <row r="789" spans="1:6" ht="12.75">
      <c r="A789" s="69"/>
      <c r="C789" s="70"/>
      <c r="F789" s="72"/>
    </row>
    <row r="790" spans="1:6" ht="12.75">
      <c r="A790" s="69"/>
      <c r="C790" s="70"/>
      <c r="F790" s="72"/>
    </row>
    <row r="791" spans="1:6" ht="12.75">
      <c r="A791" s="69"/>
      <c r="C791" s="70"/>
      <c r="F791" s="72"/>
    </row>
    <row r="792" spans="1:6" ht="12.75">
      <c r="A792" s="69"/>
      <c r="C792" s="70"/>
      <c r="F792" s="72"/>
    </row>
    <row r="793" spans="1:6" ht="12.75">
      <c r="A793" s="69"/>
      <c r="C793" s="70"/>
      <c r="F793" s="72"/>
    </row>
    <row r="794" spans="1:6" ht="12.75">
      <c r="A794" s="69"/>
      <c r="C794" s="70"/>
      <c r="F794" s="72"/>
    </row>
    <row r="795" spans="1:6" ht="12.75">
      <c r="A795" s="69"/>
      <c r="C795" s="70"/>
      <c r="F795" s="72"/>
    </row>
    <row r="796" spans="1:6" ht="12.75">
      <c r="A796" s="69"/>
      <c r="C796" s="70"/>
      <c r="F796" s="72"/>
    </row>
    <row r="797" spans="1:6" ht="12.75">
      <c r="A797" s="69"/>
      <c r="C797" s="70"/>
      <c r="F797" s="72"/>
    </row>
    <row r="798" spans="1:6" ht="12.75">
      <c r="A798" s="69"/>
      <c r="C798" s="70"/>
      <c r="F798" s="72"/>
    </row>
    <row r="799" spans="1:6" ht="12.75">
      <c r="A799" s="69"/>
      <c r="C799" s="70"/>
      <c r="F799" s="72"/>
    </row>
    <row r="800" spans="1:6" ht="12.75">
      <c r="A800" s="69"/>
      <c r="C800" s="70"/>
      <c r="F800" s="72"/>
    </row>
    <row r="801" spans="1:6" ht="12.75">
      <c r="A801" s="69"/>
      <c r="C801" s="70"/>
      <c r="F801" s="72"/>
    </row>
    <row r="802" spans="1:6" ht="12.75">
      <c r="A802" s="69"/>
      <c r="C802" s="70"/>
      <c r="F802" s="72"/>
    </row>
    <row r="803" spans="1:6" ht="12.75">
      <c r="A803" s="69"/>
      <c r="C803" s="70"/>
      <c r="F803" s="72"/>
    </row>
    <row r="804" spans="1:6" ht="12.75">
      <c r="A804" s="69"/>
      <c r="C804" s="70"/>
      <c r="F804" s="72"/>
    </row>
    <row r="805" spans="1:6" ht="12.75">
      <c r="A805" s="69"/>
      <c r="C805" s="70"/>
      <c r="F805" s="72"/>
    </row>
    <row r="806" spans="1:6" ht="12.75">
      <c r="A806" s="69"/>
      <c r="C806" s="70"/>
      <c r="F806" s="72"/>
    </row>
    <row r="807" spans="1:6" ht="12.75">
      <c r="A807" s="69"/>
      <c r="C807" s="70"/>
      <c r="F807" s="72"/>
    </row>
    <row r="808" spans="1:6" ht="12.75">
      <c r="A808" s="69"/>
      <c r="C808" s="70"/>
      <c r="F808" s="72"/>
    </row>
    <row r="809" spans="1:6" ht="12.75">
      <c r="A809" s="69"/>
      <c r="C809" s="70"/>
      <c r="F809" s="72"/>
    </row>
    <row r="810" spans="1:6" ht="12.75">
      <c r="A810" s="69"/>
      <c r="C810" s="70"/>
      <c r="F810" s="72"/>
    </row>
    <row r="811" spans="1:6" ht="12.75">
      <c r="A811" s="69"/>
      <c r="C811" s="70"/>
      <c r="F811" s="72"/>
    </row>
    <row r="812" spans="1:6" ht="12.75">
      <c r="A812" s="69"/>
      <c r="C812" s="70"/>
      <c r="F812" s="72"/>
    </row>
    <row r="813" spans="1:6" ht="12.75">
      <c r="A813" s="69"/>
      <c r="C813" s="70"/>
      <c r="F813" s="72"/>
    </row>
    <row r="814" spans="1:6" ht="12.75">
      <c r="A814" s="69"/>
      <c r="C814" s="70"/>
      <c r="F814" s="72"/>
    </row>
    <row r="815" spans="1:6" ht="12.75">
      <c r="A815" s="69"/>
      <c r="C815" s="70"/>
      <c r="F815" s="72"/>
    </row>
    <row r="816" spans="1:6" ht="12.75">
      <c r="A816" s="69"/>
      <c r="C816" s="70"/>
      <c r="F816" s="72"/>
    </row>
    <row r="817" spans="1:6" ht="12.75">
      <c r="A817" s="69"/>
      <c r="C817" s="70"/>
      <c r="F817" s="72"/>
    </row>
    <row r="818" spans="1:6" ht="12.75">
      <c r="A818" s="69"/>
      <c r="C818" s="70"/>
      <c r="F818" s="72"/>
    </row>
    <row r="819" spans="1:6" ht="12.75">
      <c r="A819" s="69"/>
      <c r="C819" s="70"/>
      <c r="F819" s="72"/>
    </row>
    <row r="820" spans="1:6" ht="12.75">
      <c r="A820" s="69"/>
      <c r="C820" s="70"/>
      <c r="F820" s="72"/>
    </row>
    <row r="821" spans="1:6" ht="12.75">
      <c r="A821" s="69"/>
      <c r="C821" s="70"/>
      <c r="F821" s="72"/>
    </row>
    <row r="822" spans="1:6" ht="12.75">
      <c r="A822" s="69"/>
      <c r="C822" s="70"/>
      <c r="F822" s="72"/>
    </row>
    <row r="823" spans="1:6" ht="12.75">
      <c r="A823" s="69"/>
      <c r="C823" s="70"/>
      <c r="F823" s="72"/>
    </row>
    <row r="824" spans="1:6" ht="12.75">
      <c r="A824" s="69"/>
      <c r="C824" s="70"/>
      <c r="F824" s="72"/>
    </row>
    <row r="825" spans="1:6" ht="12.75">
      <c r="A825" s="69"/>
      <c r="C825" s="70"/>
      <c r="F825" s="72"/>
    </row>
    <row r="826" spans="1:6" ht="12.75">
      <c r="A826" s="69"/>
      <c r="C826" s="70"/>
      <c r="F826" s="72"/>
    </row>
    <row r="827" spans="1:6" ht="12.75">
      <c r="A827" s="69"/>
      <c r="C827" s="70"/>
      <c r="F827" s="72"/>
    </row>
    <row r="828" spans="1:6" ht="12.75">
      <c r="A828" s="69"/>
      <c r="C828" s="70"/>
      <c r="F828" s="72"/>
    </row>
    <row r="829" spans="1:6" ht="12.75">
      <c r="A829" s="69"/>
      <c r="C829" s="70"/>
      <c r="F829" s="72"/>
    </row>
    <row r="830" spans="1:6" ht="12.75">
      <c r="A830" s="69"/>
      <c r="C830" s="70"/>
      <c r="F830" s="72"/>
    </row>
    <row r="831" spans="1:6" ht="12.75">
      <c r="A831" s="69"/>
      <c r="C831" s="70"/>
      <c r="F831" s="72"/>
    </row>
    <row r="832" spans="1:6" ht="12.75">
      <c r="A832" s="69"/>
      <c r="C832" s="70"/>
      <c r="F832" s="72"/>
    </row>
    <row r="833" spans="1:6" ht="12.75">
      <c r="A833" s="69"/>
      <c r="C833" s="70"/>
      <c r="F833" s="72"/>
    </row>
    <row r="834" spans="1:6" ht="12.75">
      <c r="A834" s="69"/>
      <c r="C834" s="70"/>
      <c r="F834" s="72"/>
    </row>
    <row r="835" spans="1:6" ht="12.75">
      <c r="A835" s="69"/>
      <c r="C835" s="70"/>
      <c r="F835" s="72"/>
    </row>
    <row r="836" spans="1:6" ht="12.75">
      <c r="A836" s="69"/>
      <c r="C836" s="70"/>
      <c r="F836" s="72"/>
    </row>
    <row r="837" spans="1:6" ht="12.75">
      <c r="A837" s="69"/>
      <c r="C837" s="70"/>
      <c r="F837" s="72"/>
    </row>
    <row r="838" spans="1:6" ht="12.75">
      <c r="A838" s="69"/>
      <c r="C838" s="70"/>
      <c r="F838" s="72"/>
    </row>
    <row r="839" spans="1:6" ht="12.75">
      <c r="A839" s="69"/>
      <c r="C839" s="70"/>
      <c r="F839" s="72"/>
    </row>
    <row r="840" spans="1:6" ht="12.75">
      <c r="A840" s="69"/>
      <c r="C840" s="70"/>
      <c r="F840" s="72"/>
    </row>
    <row r="841" spans="1:6" ht="12.75">
      <c r="A841" s="69"/>
      <c r="C841" s="70"/>
      <c r="F841" s="72"/>
    </row>
    <row r="842" spans="1:6" ht="12.75">
      <c r="A842" s="69"/>
      <c r="C842" s="70"/>
      <c r="F842" s="72"/>
    </row>
    <row r="843" spans="1:6" ht="12.75">
      <c r="A843" s="69"/>
      <c r="C843" s="70"/>
      <c r="F843" s="72"/>
    </row>
    <row r="844" spans="1:6" ht="12.75">
      <c r="A844" s="69"/>
      <c r="C844" s="70"/>
      <c r="F844" s="72"/>
    </row>
    <row r="845" spans="1:6" ht="12.75">
      <c r="A845" s="69"/>
      <c r="C845" s="70"/>
      <c r="F845" s="72"/>
    </row>
    <row r="846" spans="1:6" ht="12.75">
      <c r="A846" s="69"/>
      <c r="C846" s="70"/>
      <c r="F846" s="72"/>
    </row>
    <row r="847" spans="1:6" ht="12.75">
      <c r="A847" s="69"/>
      <c r="C847" s="70"/>
      <c r="F847" s="72"/>
    </row>
    <row r="848" spans="1:6" ht="12.75">
      <c r="A848" s="69"/>
      <c r="C848" s="70"/>
      <c r="F848" s="72"/>
    </row>
    <row r="849" spans="1:6" ht="12.75">
      <c r="A849" s="69"/>
      <c r="C849" s="70"/>
      <c r="F849" s="72"/>
    </row>
    <row r="850" spans="1:6" ht="12.75">
      <c r="A850" s="69"/>
      <c r="C850" s="70"/>
      <c r="F850" s="72"/>
    </row>
    <row r="851" spans="1:6" ht="12.75">
      <c r="A851" s="69"/>
      <c r="C851" s="70"/>
      <c r="F851" s="72"/>
    </row>
    <row r="852" spans="1:6" ht="12.75">
      <c r="A852" s="69"/>
      <c r="C852" s="70"/>
      <c r="F852" s="72"/>
    </row>
    <row r="853" spans="1:6" ht="12.75">
      <c r="A853" s="69"/>
      <c r="C853" s="70"/>
      <c r="F853" s="72"/>
    </row>
    <row r="854" spans="1:6" ht="12.75">
      <c r="A854" s="69"/>
      <c r="C854" s="70"/>
      <c r="F854" s="72"/>
    </row>
    <row r="855" spans="1:6" ht="12.75">
      <c r="A855" s="69"/>
      <c r="C855" s="70"/>
      <c r="F855" s="72"/>
    </row>
    <row r="856" spans="1:6" ht="12.75">
      <c r="A856" s="69"/>
      <c r="C856" s="70"/>
      <c r="F856" s="72"/>
    </row>
    <row r="857" spans="1:6" ht="12.75">
      <c r="A857" s="69"/>
      <c r="C857" s="70"/>
      <c r="F857" s="72"/>
    </row>
    <row r="858" spans="1:6" ht="12.75">
      <c r="A858" s="69"/>
      <c r="C858" s="70"/>
      <c r="F858" s="72"/>
    </row>
    <row r="859" spans="1:6" ht="12.75">
      <c r="A859" s="69"/>
      <c r="C859" s="70"/>
      <c r="F859" s="72"/>
    </row>
    <row r="860" spans="1:6" ht="12.75">
      <c r="A860" s="69"/>
      <c r="C860" s="70"/>
      <c r="F860" s="72"/>
    </row>
    <row r="861" spans="1:6" ht="12.75">
      <c r="A861" s="69"/>
      <c r="C861" s="70"/>
      <c r="F861" s="72"/>
    </row>
    <row r="862" spans="1:6" ht="12.75">
      <c r="A862" s="69"/>
      <c r="C862" s="70"/>
      <c r="F862" s="72"/>
    </row>
    <row r="863" spans="1:6" ht="12.75">
      <c r="A863" s="69"/>
      <c r="C863" s="70"/>
      <c r="F863" s="72"/>
    </row>
    <row r="864" spans="1:6" ht="12.75">
      <c r="A864" s="69"/>
      <c r="C864" s="70"/>
      <c r="F864" s="72"/>
    </row>
    <row r="865" spans="1:6" ht="12.75">
      <c r="A865" s="69"/>
      <c r="C865" s="70"/>
      <c r="F865" s="72"/>
    </row>
    <row r="866" spans="1:6" ht="12.75">
      <c r="A866" s="69"/>
      <c r="C866" s="70"/>
      <c r="F866" s="72"/>
    </row>
    <row r="867" spans="1:6" ht="12.75">
      <c r="A867" s="69"/>
      <c r="C867" s="70"/>
      <c r="F867" s="72"/>
    </row>
    <row r="868" spans="1:6" ht="12.75">
      <c r="A868" s="69"/>
      <c r="C868" s="70"/>
      <c r="F868" s="72"/>
    </row>
    <row r="869" spans="1:6" ht="12.75">
      <c r="A869" s="69"/>
      <c r="C869" s="70"/>
      <c r="F869" s="72"/>
    </row>
    <row r="870" spans="1:6" ht="12.75">
      <c r="A870" s="69"/>
      <c r="C870" s="70"/>
      <c r="F870" s="72"/>
    </row>
    <row r="871" spans="1:6" ht="12.75">
      <c r="A871" s="69"/>
      <c r="C871" s="70"/>
      <c r="F871" s="72"/>
    </row>
    <row r="872" spans="1:6" ht="12.75">
      <c r="A872" s="69"/>
      <c r="C872" s="70"/>
      <c r="F872" s="72"/>
    </row>
    <row r="873" spans="1:6" ht="12.75">
      <c r="A873" s="69"/>
      <c r="C873" s="70"/>
      <c r="F873" s="72"/>
    </row>
    <row r="874" spans="1:6" ht="12.75">
      <c r="A874" s="69"/>
      <c r="C874" s="70"/>
      <c r="F874" s="72"/>
    </row>
    <row r="875" spans="1:6" ht="12.75">
      <c r="A875" s="69"/>
      <c r="C875" s="70"/>
      <c r="F875" s="72"/>
    </row>
    <row r="876" spans="1:6" ht="12.75">
      <c r="A876" s="69"/>
      <c r="C876" s="70"/>
      <c r="F876" s="72"/>
    </row>
    <row r="877" spans="1:6" ht="12.75">
      <c r="A877" s="69"/>
      <c r="C877" s="70"/>
      <c r="F877" s="72"/>
    </row>
    <row r="878" spans="1:6" ht="12.75">
      <c r="A878" s="69"/>
      <c r="C878" s="70"/>
      <c r="F878" s="72"/>
    </row>
    <row r="879" spans="1:6" ht="12.75">
      <c r="A879" s="69"/>
      <c r="C879" s="70"/>
      <c r="F879" s="72"/>
    </row>
    <row r="880" spans="1:6" ht="12.75">
      <c r="A880" s="69"/>
      <c r="C880" s="70"/>
      <c r="F880" s="72"/>
    </row>
    <row r="881" spans="1:6" ht="12.75">
      <c r="A881" s="69"/>
      <c r="C881" s="70"/>
      <c r="F881" s="72"/>
    </row>
    <row r="882" spans="1:6" ht="12.75">
      <c r="A882" s="69"/>
      <c r="C882" s="70"/>
      <c r="F882" s="72"/>
    </row>
    <row r="883" spans="1:6" ht="12.75">
      <c r="A883" s="69"/>
      <c r="C883" s="70"/>
      <c r="F883" s="72"/>
    </row>
    <row r="884" spans="1:6" ht="12.75">
      <c r="A884" s="69"/>
      <c r="C884" s="70"/>
      <c r="F884" s="72"/>
    </row>
    <row r="885" spans="1:6" ht="12.75">
      <c r="A885" s="69"/>
      <c r="C885" s="70"/>
      <c r="F885" s="72"/>
    </row>
    <row r="886" spans="1:6" ht="12.75">
      <c r="A886" s="69"/>
      <c r="C886" s="70"/>
      <c r="F886" s="72"/>
    </row>
    <row r="887" spans="1:6" ht="12.75">
      <c r="A887" s="69"/>
      <c r="C887" s="70"/>
      <c r="F887" s="72"/>
    </row>
    <row r="888" spans="1:6" ht="12.75">
      <c r="A888" s="69"/>
      <c r="C888" s="70"/>
      <c r="F888" s="72"/>
    </row>
    <row r="889" spans="1:6" ht="12.75">
      <c r="A889" s="69"/>
      <c r="C889" s="70"/>
      <c r="F889" s="72"/>
    </row>
    <row r="890" spans="1:6" ht="12.75">
      <c r="A890" s="69"/>
      <c r="C890" s="70"/>
      <c r="F890" s="72"/>
    </row>
    <row r="891" spans="1:6" ht="12.75">
      <c r="A891" s="69"/>
      <c r="C891" s="70"/>
      <c r="F891" s="72"/>
    </row>
    <row r="892" spans="1:6" ht="12.75">
      <c r="A892" s="69"/>
      <c r="C892" s="70"/>
      <c r="F892" s="72"/>
    </row>
    <row r="893" spans="1:6" ht="12.75">
      <c r="A893" s="69"/>
      <c r="C893" s="70"/>
      <c r="F893" s="72"/>
    </row>
    <row r="894" spans="1:6" ht="12.75">
      <c r="A894" s="69"/>
      <c r="C894" s="70"/>
      <c r="F894" s="72"/>
    </row>
    <row r="895" spans="1:6" ht="12.75">
      <c r="A895" s="69"/>
      <c r="C895" s="70"/>
      <c r="F895" s="72"/>
    </row>
    <row r="896" spans="1:6" ht="12.75">
      <c r="A896" s="69"/>
      <c r="C896" s="70"/>
      <c r="F896" s="72"/>
    </row>
    <row r="897" spans="1:6" ht="12.75">
      <c r="A897" s="69"/>
      <c r="C897" s="70"/>
      <c r="F897" s="72"/>
    </row>
    <row r="898" spans="1:6" ht="12.75">
      <c r="A898" s="69"/>
      <c r="C898" s="70"/>
      <c r="F898" s="72"/>
    </row>
    <row r="899" spans="1:6" ht="12.75">
      <c r="A899" s="69"/>
      <c r="C899" s="70"/>
      <c r="F899" s="72"/>
    </row>
    <row r="900" spans="1:6" ht="12.75">
      <c r="A900" s="69"/>
      <c r="C900" s="70"/>
      <c r="F900" s="72"/>
    </row>
    <row r="901" spans="1:6" ht="12.75">
      <c r="A901" s="69"/>
      <c r="C901" s="70"/>
      <c r="F901" s="72"/>
    </row>
    <row r="902" spans="1:6" ht="12.75">
      <c r="A902" s="69"/>
      <c r="C902" s="70"/>
      <c r="F902" s="72"/>
    </row>
    <row r="903" spans="1:6" ht="12.75">
      <c r="A903" s="69"/>
      <c r="C903" s="70"/>
      <c r="F903" s="72"/>
    </row>
    <row r="904" spans="1:6" ht="12.75">
      <c r="A904" s="69"/>
      <c r="C904" s="70"/>
      <c r="F904" s="72"/>
    </row>
    <row r="905" spans="1:6" ht="12.75">
      <c r="A905" s="69"/>
      <c r="C905" s="70"/>
      <c r="F905" s="72"/>
    </row>
    <row r="906" spans="1:6" ht="12.75">
      <c r="A906" s="69"/>
      <c r="C906" s="70"/>
      <c r="F906" s="72"/>
    </row>
    <row r="907" spans="1:6" ht="12.75">
      <c r="A907" s="69"/>
      <c r="C907" s="70"/>
      <c r="F907" s="72"/>
    </row>
    <row r="908" spans="1:6" ht="12.75">
      <c r="A908" s="69"/>
      <c r="C908" s="70"/>
      <c r="F908" s="72"/>
    </row>
    <row r="909" spans="1:6" ht="12.75">
      <c r="A909" s="69"/>
      <c r="C909" s="70"/>
      <c r="F909" s="72"/>
    </row>
    <row r="910" spans="1:6" ht="12.75">
      <c r="A910" s="69"/>
      <c r="C910" s="70"/>
      <c r="F910" s="72"/>
    </row>
    <row r="911" spans="1:6" ht="12.75">
      <c r="A911" s="69"/>
      <c r="C911" s="70"/>
      <c r="F911" s="72"/>
    </row>
    <row r="912" spans="1:6" ht="12.75">
      <c r="A912" s="69"/>
      <c r="C912" s="70"/>
      <c r="F912" s="72"/>
    </row>
    <row r="913" spans="1:6" ht="12.75">
      <c r="A913" s="69"/>
      <c r="C913" s="70"/>
      <c r="F913" s="72"/>
    </row>
    <row r="914" spans="1:6" ht="12.75">
      <c r="A914" s="69"/>
      <c r="C914" s="70"/>
      <c r="F914" s="72"/>
    </row>
    <row r="915" spans="1:6" ht="12.75">
      <c r="A915" s="69"/>
      <c r="C915" s="70"/>
      <c r="F915" s="72"/>
    </row>
    <row r="916" spans="1:6" ht="12.75">
      <c r="A916" s="69"/>
      <c r="C916" s="70"/>
      <c r="F916" s="72"/>
    </row>
    <row r="917" spans="1:6" ht="12.75">
      <c r="A917" s="69"/>
      <c r="C917" s="70"/>
      <c r="F917" s="72"/>
    </row>
    <row r="918" spans="1:6" ht="12.75">
      <c r="A918" s="69"/>
      <c r="C918" s="70"/>
      <c r="F918" s="72"/>
    </row>
    <row r="919" spans="1:6" ht="12.75">
      <c r="A919" s="69"/>
      <c r="C919" s="70"/>
      <c r="F919" s="72"/>
    </row>
    <row r="920" spans="1:6" ht="12.75">
      <c r="A920" s="69"/>
      <c r="C920" s="70"/>
      <c r="F920" s="72"/>
    </row>
    <row r="921" spans="1:6" ht="12.75">
      <c r="A921" s="69"/>
      <c r="C921" s="70"/>
      <c r="F921" s="72"/>
    </row>
    <row r="922" spans="1:6" ht="12.75">
      <c r="A922" s="69"/>
      <c r="C922" s="70"/>
      <c r="F922" s="72"/>
    </row>
    <row r="923" spans="1:6" ht="12.75">
      <c r="A923" s="69"/>
      <c r="C923" s="70"/>
      <c r="F923" s="72"/>
    </row>
    <row r="924" spans="1:6" ht="12.75">
      <c r="A924" s="69"/>
      <c r="C924" s="70"/>
      <c r="F924" s="72"/>
    </row>
    <row r="925" spans="1:6" ht="12.75">
      <c r="A925" s="69"/>
      <c r="C925" s="70"/>
      <c r="F925" s="72"/>
    </row>
    <row r="926" spans="1:6" ht="12.75">
      <c r="A926" s="69"/>
      <c r="C926" s="70"/>
      <c r="F926" s="72"/>
    </row>
    <row r="927" spans="1:6" ht="12.75">
      <c r="A927" s="69"/>
      <c r="C927" s="70"/>
      <c r="F927" s="72"/>
    </row>
    <row r="928" spans="1:6" ht="12.75">
      <c r="A928" s="69"/>
      <c r="C928" s="70"/>
      <c r="F928" s="72"/>
    </row>
    <row r="929" spans="1:6" ht="12.75">
      <c r="A929" s="69"/>
      <c r="C929" s="70"/>
      <c r="F929" s="72"/>
    </row>
    <row r="930" spans="1:6" ht="12.75">
      <c r="A930" s="69"/>
      <c r="C930" s="70"/>
      <c r="F930" s="72"/>
    </row>
    <row r="931" spans="1:6" ht="12.75">
      <c r="A931" s="69"/>
      <c r="C931" s="70"/>
      <c r="F931" s="72"/>
    </row>
    <row r="932" spans="1:6" ht="12.75">
      <c r="A932" s="69"/>
      <c r="C932" s="70"/>
      <c r="F932" s="72"/>
    </row>
    <row r="933" spans="1:6" ht="12.75">
      <c r="A933" s="69"/>
      <c r="C933" s="70"/>
      <c r="F933" s="72"/>
    </row>
    <row r="934" spans="1:6" ht="12.75">
      <c r="A934" s="69"/>
      <c r="C934" s="70"/>
      <c r="F934" s="72"/>
    </row>
    <row r="935" spans="1:6" ht="12.75">
      <c r="A935" s="69"/>
      <c r="C935" s="70"/>
      <c r="F935" s="72"/>
    </row>
    <row r="936" spans="1:6" ht="12.75">
      <c r="A936" s="69"/>
      <c r="C936" s="70"/>
      <c r="F936" s="72"/>
    </row>
    <row r="937" spans="1:6" ht="12.75">
      <c r="A937" s="69"/>
      <c r="C937" s="70"/>
      <c r="F937" s="72"/>
    </row>
    <row r="938" spans="1:6" ht="12.75">
      <c r="A938" s="69"/>
      <c r="C938" s="70"/>
      <c r="F938" s="72"/>
    </row>
    <row r="939" spans="1:6" ht="12.75">
      <c r="A939" s="69"/>
      <c r="C939" s="70"/>
      <c r="F939" s="72"/>
    </row>
    <row r="940" spans="1:6" ht="12.75">
      <c r="A940" s="69"/>
      <c r="C940" s="70"/>
      <c r="F940" s="72"/>
    </row>
    <row r="941" spans="1:6" ht="12.75">
      <c r="A941" s="69"/>
      <c r="C941" s="70"/>
      <c r="F941" s="72"/>
    </row>
    <row r="942" spans="1:6" ht="12.75">
      <c r="A942" s="69"/>
      <c r="C942" s="70"/>
      <c r="F942" s="72"/>
    </row>
    <row r="943" spans="1:6" ht="12.75">
      <c r="A943" s="69"/>
      <c r="C943" s="70"/>
      <c r="F943" s="72"/>
    </row>
    <row r="944" spans="1:6" ht="12.75">
      <c r="A944" s="69"/>
      <c r="C944" s="70"/>
      <c r="F944" s="72"/>
    </row>
    <row r="945" spans="1:6" ht="12.75">
      <c r="A945" s="69"/>
      <c r="C945" s="70"/>
      <c r="F945" s="72"/>
    </row>
    <row r="946" spans="1:6" ht="12.75">
      <c r="A946" s="69"/>
      <c r="C946" s="70"/>
      <c r="F946" s="72"/>
    </row>
    <row r="947" spans="1:6" ht="12.75">
      <c r="A947" s="69"/>
      <c r="C947" s="70"/>
      <c r="F947" s="72"/>
    </row>
    <row r="948" spans="1:6" ht="12.75">
      <c r="A948" s="69"/>
      <c r="C948" s="70"/>
      <c r="F948" s="72"/>
    </row>
    <row r="949" spans="1:6" ht="12.75">
      <c r="A949" s="69"/>
      <c r="C949" s="70"/>
      <c r="F949" s="72"/>
    </row>
    <row r="950" spans="1:6" ht="12.75">
      <c r="A950" s="69"/>
      <c r="C950" s="70"/>
      <c r="F950" s="72"/>
    </row>
    <row r="951" spans="1:6" ht="12.75">
      <c r="A951" s="69"/>
      <c r="C951" s="70"/>
      <c r="F951" s="72"/>
    </row>
    <row r="952" spans="1:6" ht="12.75">
      <c r="A952" s="69"/>
      <c r="C952" s="70"/>
      <c r="F952" s="72"/>
    </row>
    <row r="953" spans="1:6" ht="12.75">
      <c r="A953" s="69"/>
      <c r="C953" s="70"/>
      <c r="F953" s="72"/>
    </row>
    <row r="954" spans="1:6" ht="12.75">
      <c r="A954" s="69"/>
      <c r="C954" s="70"/>
      <c r="F954" s="72"/>
    </row>
    <row r="955" spans="1:6" ht="12.75">
      <c r="A955" s="69"/>
      <c r="C955" s="70"/>
      <c r="F955" s="72"/>
    </row>
    <row r="956" spans="1:6" ht="12.75">
      <c r="A956" s="69"/>
      <c r="C956" s="70"/>
      <c r="F956" s="72"/>
    </row>
    <row r="957" spans="1:6" ht="12.75">
      <c r="A957" s="69"/>
      <c r="C957" s="70"/>
      <c r="F957" s="72"/>
    </row>
    <row r="958" spans="1:6" ht="12.75">
      <c r="A958" s="69"/>
      <c r="C958" s="70"/>
      <c r="F958" s="72"/>
    </row>
    <row r="959" spans="1:6" ht="12.75">
      <c r="A959" s="69"/>
      <c r="C959" s="70"/>
      <c r="F959" s="72"/>
    </row>
    <row r="960" spans="1:6" ht="12.75">
      <c r="A960" s="69"/>
      <c r="C960" s="70"/>
      <c r="F960" s="72"/>
    </row>
    <row r="961" spans="1:6" ht="12.75">
      <c r="A961" s="69"/>
      <c r="C961" s="70"/>
      <c r="F961" s="72"/>
    </row>
    <row r="962" spans="1:6" ht="12.75">
      <c r="A962" s="69"/>
      <c r="C962" s="70"/>
      <c r="F962" s="72"/>
    </row>
    <row r="963" spans="1:6" ht="12.75">
      <c r="A963" s="69"/>
      <c r="C963" s="70"/>
      <c r="F963" s="72"/>
    </row>
    <row r="964" spans="1:6" ht="12.75">
      <c r="A964" s="69"/>
      <c r="C964" s="70"/>
      <c r="F964" s="72"/>
    </row>
    <row r="965" spans="1:6" ht="12.75">
      <c r="A965" s="69"/>
      <c r="C965" s="70"/>
      <c r="F965" s="72"/>
    </row>
    <row r="966" spans="1:6" ht="12.75">
      <c r="A966" s="69"/>
      <c r="C966" s="70"/>
      <c r="F966" s="72"/>
    </row>
    <row r="967" spans="1:6" ht="12.75">
      <c r="A967" s="69"/>
      <c r="C967" s="70"/>
      <c r="F967" s="72"/>
    </row>
    <row r="968" spans="1:6" ht="12.75">
      <c r="A968" s="69"/>
      <c r="C968" s="70"/>
      <c r="F968" s="72"/>
    </row>
    <row r="969" spans="1:6" ht="12.75">
      <c r="A969" s="69"/>
      <c r="C969" s="70"/>
      <c r="F969" s="72"/>
    </row>
    <row r="970" spans="1:6" ht="12.75">
      <c r="A970" s="69"/>
      <c r="C970" s="70"/>
      <c r="F970" s="72"/>
    </row>
    <row r="971" spans="1:6" ht="12.75">
      <c r="A971" s="69"/>
      <c r="C971" s="70"/>
      <c r="F971" s="72"/>
    </row>
    <row r="972" spans="1:6" ht="12.75">
      <c r="A972" s="69"/>
      <c r="C972" s="70"/>
      <c r="F972" s="72"/>
    </row>
    <row r="973" spans="1:6" ht="12.75">
      <c r="A973" s="69"/>
      <c r="C973" s="70"/>
      <c r="F973" s="72"/>
    </row>
    <row r="974" spans="1:6" ht="12.75">
      <c r="A974" s="69"/>
      <c r="C974" s="70"/>
      <c r="F974" s="72"/>
    </row>
    <row r="975" spans="1:6" ht="12.75">
      <c r="A975" s="69"/>
      <c r="C975" s="70"/>
      <c r="F975" s="72"/>
    </row>
    <row r="976" spans="1:6" ht="12.75">
      <c r="A976" s="69"/>
      <c r="C976" s="70"/>
      <c r="F976" s="72"/>
    </row>
    <row r="977" spans="1:6" ht="12.75">
      <c r="A977" s="69"/>
      <c r="C977" s="70"/>
      <c r="F977" s="72"/>
    </row>
    <row r="978" spans="1:6" ht="12.75">
      <c r="A978" s="69"/>
      <c r="C978" s="70"/>
      <c r="F978" s="72"/>
    </row>
    <row r="979" spans="1:6" ht="12.75">
      <c r="A979" s="69"/>
      <c r="C979" s="70"/>
      <c r="F979" s="72"/>
    </row>
    <row r="980" spans="1:6" ht="12.75">
      <c r="A980" s="69"/>
      <c r="C980" s="70"/>
      <c r="F980" s="72"/>
    </row>
    <row r="981" spans="1:6" ht="12.75">
      <c r="A981" s="69"/>
      <c r="C981" s="70"/>
      <c r="F981" s="72"/>
    </row>
    <row r="982" spans="1:6" ht="12.75">
      <c r="A982" s="69"/>
      <c r="C982" s="70"/>
      <c r="F982" s="72"/>
    </row>
    <row r="983" spans="1:6" ht="12.75">
      <c r="A983" s="69"/>
      <c r="C983" s="70"/>
      <c r="F983" s="72"/>
    </row>
    <row r="984" spans="1:6" ht="12.75">
      <c r="A984" s="69"/>
      <c r="C984" s="70"/>
      <c r="F984" s="72"/>
    </row>
    <row r="985" spans="1:6" ht="12.75">
      <c r="A985" s="69"/>
      <c r="C985" s="70"/>
      <c r="F985" s="72"/>
    </row>
    <row r="986" spans="1:6" ht="12.75">
      <c r="A986" s="69"/>
      <c r="C986" s="70"/>
      <c r="F986" s="72"/>
    </row>
    <row r="987" spans="1:6" ht="12.75">
      <c r="A987" s="69"/>
      <c r="C987" s="70"/>
      <c r="F987" s="72"/>
    </row>
    <row r="988" spans="1:6" ht="12.75">
      <c r="A988" s="69"/>
      <c r="C988" s="70"/>
      <c r="F988" s="72"/>
    </row>
    <row r="989" spans="1:6" ht="12.75">
      <c r="A989" s="69"/>
      <c r="C989" s="70"/>
      <c r="F989" s="72"/>
    </row>
    <row r="990" spans="1:6" ht="12.75">
      <c r="A990" s="69"/>
      <c r="C990" s="70"/>
      <c r="F990" s="72"/>
    </row>
    <row r="991" spans="1:6" ht="12.75">
      <c r="A991" s="69"/>
      <c r="C991" s="70"/>
      <c r="F991" s="72"/>
    </row>
    <row r="992" spans="1:6" ht="12.75">
      <c r="A992" s="69"/>
      <c r="C992" s="70"/>
      <c r="F992" s="72"/>
    </row>
    <row r="993" spans="1:6" ht="12.75">
      <c r="A993" s="69"/>
      <c r="C993" s="70"/>
      <c r="F993" s="72"/>
    </row>
    <row r="994" spans="1:6" ht="12.75">
      <c r="A994" s="69"/>
      <c r="C994" s="70"/>
      <c r="F994" s="72"/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93"/>
  <sheetViews>
    <sheetView workbookViewId="0">
      <selection activeCell="S10" sqref="S10"/>
    </sheetView>
  </sheetViews>
  <sheetFormatPr defaultColWidth="14.42578125" defaultRowHeight="15.75" customHeight="1"/>
  <cols>
    <col min="1" max="1" width="7.85546875" customWidth="1"/>
    <col min="5" max="5" width="22.5703125" customWidth="1"/>
    <col min="6" max="6" width="23.42578125" customWidth="1"/>
    <col min="7" max="7" width="47.140625" customWidth="1"/>
    <col min="8" max="8" width="30.7109375" customWidth="1"/>
    <col min="9" max="9" width="11.140625" customWidth="1"/>
  </cols>
  <sheetData>
    <row r="1" spans="1:9" ht="32.25" customHeight="1">
      <c r="A1" s="1"/>
      <c r="B1" s="842" t="s">
        <v>825</v>
      </c>
      <c r="C1" s="836"/>
      <c r="D1" s="836"/>
      <c r="E1" s="836"/>
      <c r="F1" s="836"/>
      <c r="G1" s="836"/>
      <c r="H1" s="837"/>
      <c r="I1" s="4"/>
    </row>
    <row r="2" spans="1:9" ht="20.25" customHeight="1">
      <c r="A2" s="1"/>
      <c r="B2" s="835" t="s">
        <v>7</v>
      </c>
      <c r="C2" s="836"/>
      <c r="D2" s="836"/>
      <c r="E2" s="836"/>
      <c r="F2" s="836"/>
      <c r="G2" s="836"/>
      <c r="H2" s="837"/>
      <c r="I2" s="9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826</v>
      </c>
      <c r="F3" s="13" t="s">
        <v>16</v>
      </c>
      <c r="G3" s="13" t="s">
        <v>130</v>
      </c>
      <c r="H3" s="13" t="s">
        <v>18</v>
      </c>
      <c r="I3" s="15"/>
    </row>
    <row r="4" spans="1:9" ht="38.25">
      <c r="A4" s="1"/>
      <c r="B4" s="13" t="s">
        <v>29</v>
      </c>
      <c r="C4" s="13" t="s">
        <v>30</v>
      </c>
      <c r="D4" s="32" t="s">
        <v>31</v>
      </c>
      <c r="E4" s="23" t="s">
        <v>827</v>
      </c>
      <c r="F4" s="113" t="s">
        <v>828</v>
      </c>
      <c r="G4" s="271" t="e">
        <f>HYPERLINK("https://yandex.ru/video/preview/?filmId=16577659181533310188&amp;text=%D0%BD%20%D0%BD%D0%BE%D1%81%D0%BE%D0%B2%20%D1%84%D0%B5%D0%B4%D0%B8%D0%BD%D0%B0%20%D0%B7%D0%B0%D0%B4%D0%B0%D1%87%D0%B0%20%D0%B2%D0%B8%D0%B4%D0%B5%D0%BE%D1%83%D1%80%D0%BE%D0%BA%203%20%D0%BA%D"&amp;"0%BB%D0%B0%D1%81%D1%81&amp;path=wizard&amp;parent-reqid=1587235246521502-107901012965563886920 ","Посмотреть видеоурок, биографию Носова написать в тетрадь.")</f>
        <v>#VALUE!</v>
      </c>
      <c r="H4" s="113" t="s">
        <v>829</v>
      </c>
      <c r="I4" s="114"/>
    </row>
    <row r="5" spans="1:9" ht="38.25">
      <c r="A5" s="1"/>
      <c r="B5" s="13" t="s">
        <v>77</v>
      </c>
      <c r="C5" s="13" t="s">
        <v>79</v>
      </c>
      <c r="D5" s="32" t="s">
        <v>830</v>
      </c>
      <c r="E5" s="23" t="s">
        <v>831</v>
      </c>
      <c r="F5" s="113" t="s">
        <v>832</v>
      </c>
      <c r="G5" s="273" t="s">
        <v>833</v>
      </c>
      <c r="H5" s="274" t="s">
        <v>380</v>
      </c>
      <c r="I5" s="275"/>
    </row>
    <row r="6" spans="1:9" ht="38.25">
      <c r="A6" s="1"/>
      <c r="B6" s="13" t="s">
        <v>99</v>
      </c>
      <c r="C6" s="13" t="s">
        <v>101</v>
      </c>
      <c r="D6" s="23" t="s">
        <v>830</v>
      </c>
      <c r="E6" s="23" t="s">
        <v>834</v>
      </c>
      <c r="F6" s="113" t="s">
        <v>835</v>
      </c>
      <c r="G6" s="276" t="s">
        <v>836</v>
      </c>
      <c r="H6" s="113" t="s">
        <v>837</v>
      </c>
      <c r="I6" s="114"/>
    </row>
    <row r="7" spans="1:9" ht="12.75" customHeight="1">
      <c r="A7" s="1"/>
      <c r="B7" s="838" t="s">
        <v>537</v>
      </c>
      <c r="C7" s="836"/>
      <c r="D7" s="836"/>
      <c r="E7" s="836"/>
      <c r="F7" s="836"/>
      <c r="G7" s="836"/>
      <c r="H7" s="837"/>
      <c r="I7" s="43"/>
    </row>
    <row r="8" spans="1:9" ht="63.75">
      <c r="A8" s="1"/>
      <c r="B8" s="847" t="s">
        <v>142</v>
      </c>
      <c r="C8" s="847" t="s">
        <v>145</v>
      </c>
      <c r="D8" s="32" t="s">
        <v>81</v>
      </c>
      <c r="E8" s="277" t="s">
        <v>838</v>
      </c>
      <c r="F8" s="47" t="s">
        <v>839</v>
      </c>
      <c r="G8" s="278" t="s">
        <v>840</v>
      </c>
      <c r="H8" s="277" t="s">
        <v>841</v>
      </c>
      <c r="I8" s="279"/>
    </row>
    <row r="9" spans="1:9" ht="25.5">
      <c r="A9" s="1"/>
      <c r="B9" s="848"/>
      <c r="C9" s="848"/>
      <c r="D9" s="23" t="s">
        <v>81</v>
      </c>
      <c r="E9" s="277" t="s">
        <v>843</v>
      </c>
      <c r="F9" s="277" t="s">
        <v>844</v>
      </c>
      <c r="G9" s="280" t="s">
        <v>845</v>
      </c>
      <c r="H9" s="277" t="s">
        <v>846</v>
      </c>
      <c r="I9" s="279"/>
    </row>
    <row r="10" spans="1:9" ht="63.75">
      <c r="A10" s="1"/>
      <c r="B10" s="13" t="s">
        <v>166</v>
      </c>
      <c r="C10" s="13" t="s">
        <v>167</v>
      </c>
      <c r="D10" s="23" t="s">
        <v>31</v>
      </c>
      <c r="E10" s="277" t="s">
        <v>848</v>
      </c>
      <c r="F10" s="277" t="s">
        <v>850</v>
      </c>
      <c r="G10" s="281" t="e">
        <f>HYPERLINK("https://yandex.ru/video/preview/?filmId=18105936603849557414&amp;text=%D0%B3%D0%B5%D1%80%D0%BE%D0%B8%D1%87%D0%B5%D1%81%D0%BA%D0%B0%D1%8F%20%D1%81%D0%B8%D0%BC%D1%84%D0%BE%D0%BD%D0%B8%D1%8F%20%D0%BC%D0%B8%D1%80%20%D0%B1%D0%B5%D1%82%D1%85%D0%BE%D0%B2%D0%B5%D0%BD"&amp;"%D0%B0%203%20%D0%BA%D0%BB%D0%B0%D1%81%D1%81&amp;path=wizard&amp;parent-reqid=1587915989102988-881311243668959265400121-production-app-host-vla-web-yp-287&amp;redircnt=1587916013.1","Посмотреть видеоурок")</f>
        <v>#VALUE!</v>
      </c>
      <c r="H10" s="277" t="s">
        <v>855</v>
      </c>
      <c r="I10" s="279"/>
    </row>
    <row r="11" spans="1:9" ht="38.25">
      <c r="A11" s="1"/>
      <c r="B11" s="13" t="s">
        <v>187</v>
      </c>
      <c r="C11" s="13" t="s">
        <v>189</v>
      </c>
      <c r="D11" s="32" t="s">
        <v>31</v>
      </c>
      <c r="E11" s="277" t="s">
        <v>862</v>
      </c>
      <c r="F11" s="277" t="s">
        <v>864</v>
      </c>
      <c r="G11" s="283" t="e">
        <f>HYPERLINK("https://yandex.ru/video/preview/?filmId=5204497325387025013&amp;text=%D0%BC%D0%B8%D1%80+%D0%B1%D0%B5%D1%82%D1%85%D0%BE%D0%B2%D0%B5%D0%BD%D0%B0+3+%D0%BA%D0%BB%D0%B0%D1%81%D1%81+%D0%BF%D1%80%D0%B5%D0%B7%D0%B5%D0%BD%D1%82%D0%B0%D1%86%D0%B8%D1%8F+%D0%BF%D0%BE+%D0"&amp;"%BC%D1%83%D0%B7%D1%8B%D0%BA%D0%B5+%D1%81+%D0%BC%D1%83%D0%B7%D1%8B%D0%BA%D0%BE%D0%B9 ","Посмотреть видеоурок")</f>
        <v>#VALUE!</v>
      </c>
      <c r="H11" s="277" t="s">
        <v>380</v>
      </c>
      <c r="I11" s="279"/>
    </row>
    <row r="12" spans="1:9" ht="18" customHeight="1">
      <c r="A12" s="1"/>
      <c r="B12" s="835" t="s">
        <v>219</v>
      </c>
      <c r="C12" s="836"/>
      <c r="D12" s="836"/>
      <c r="E12" s="836"/>
      <c r="F12" s="836"/>
      <c r="G12" s="836"/>
      <c r="H12" s="837"/>
      <c r="I12" s="9"/>
    </row>
    <row r="13" spans="1:9" ht="51">
      <c r="A13" s="1"/>
      <c r="B13" s="13" t="s">
        <v>29</v>
      </c>
      <c r="C13" s="13" t="s">
        <v>30</v>
      </c>
      <c r="D13" s="32" t="s">
        <v>31</v>
      </c>
      <c r="E13" s="32" t="s">
        <v>869</v>
      </c>
      <c r="F13" s="32" t="s">
        <v>870</v>
      </c>
      <c r="G13" s="193" t="str">
        <f>HYPERLINK("https://www.youtube.com/watch?v=tpXaAfODMWk","Посмотреть видеоурок, ответить на поставленные в нем вопросы.   Если нет возможности для просмотра, то читать стр.170-172 и ответить на вопрос")</f>
        <v>Посмотреть видеоурок, ответить на поставленные в нем вопросы.   Если нет возможности для просмотра, то читать стр.170-172 и ответить на вопрос</v>
      </c>
      <c r="H13" s="32" t="s">
        <v>872</v>
      </c>
      <c r="I13" s="77"/>
    </row>
    <row r="14" spans="1:9" ht="38.25">
      <c r="A14" s="1"/>
      <c r="B14" s="13" t="s">
        <v>77</v>
      </c>
      <c r="C14" s="13" t="s">
        <v>79</v>
      </c>
      <c r="D14" s="32" t="s">
        <v>31</v>
      </c>
      <c r="E14" s="32" t="s">
        <v>874</v>
      </c>
      <c r="F14" s="32" t="s">
        <v>875</v>
      </c>
      <c r="G14" s="193" t="str">
        <f>HYPERLINK("https://www.youtube.com/watch?v=LbTlBKNBl9M","Посмотреть видеоурок, выполняя указанные упражнения, кроме Д/З ")</f>
        <v xml:space="preserve">Посмотреть видеоурок, выполняя указанные упражнения, кроме Д/З </v>
      </c>
      <c r="H14" s="32" t="s">
        <v>380</v>
      </c>
      <c r="I14" s="77"/>
    </row>
    <row r="15" spans="1:9" ht="51">
      <c r="A15" s="1"/>
      <c r="B15" s="13" t="s">
        <v>99</v>
      </c>
      <c r="C15" s="13" t="s">
        <v>101</v>
      </c>
      <c r="D15" s="23" t="s">
        <v>81</v>
      </c>
      <c r="E15" s="32" t="s">
        <v>880</v>
      </c>
      <c r="F15" s="32" t="s">
        <v>881</v>
      </c>
      <c r="G15" s="188" t="s">
        <v>882</v>
      </c>
      <c r="H15" s="32" t="s">
        <v>883</v>
      </c>
      <c r="I15" s="77"/>
    </row>
    <row r="16" spans="1:9" ht="12.75" customHeight="1">
      <c r="A16" s="1"/>
      <c r="B16" s="838" t="s">
        <v>128</v>
      </c>
      <c r="C16" s="836"/>
      <c r="D16" s="836"/>
      <c r="E16" s="836"/>
      <c r="F16" s="836"/>
      <c r="G16" s="836"/>
      <c r="H16" s="837"/>
      <c r="I16" s="43"/>
    </row>
    <row r="17" spans="1:9" ht="63.75">
      <c r="A17" s="1"/>
      <c r="B17" s="13" t="s">
        <v>142</v>
      </c>
      <c r="C17" s="13" t="s">
        <v>145</v>
      </c>
      <c r="D17" s="32" t="s">
        <v>81</v>
      </c>
      <c r="E17" s="32" t="s">
        <v>886</v>
      </c>
      <c r="F17" s="32" t="s">
        <v>887</v>
      </c>
      <c r="G17" s="32" t="s">
        <v>536</v>
      </c>
      <c r="H17" s="32" t="s">
        <v>55</v>
      </c>
      <c r="I17" s="77"/>
    </row>
    <row r="18" spans="1:9" ht="38.25">
      <c r="A18" s="1"/>
      <c r="B18" s="13" t="s">
        <v>166</v>
      </c>
      <c r="C18" s="13" t="s">
        <v>890</v>
      </c>
      <c r="D18" s="32" t="s">
        <v>31</v>
      </c>
      <c r="E18" s="32" t="s">
        <v>891</v>
      </c>
      <c r="F18" s="32" t="s">
        <v>705</v>
      </c>
      <c r="G18" s="193" t="e">
        <f>HYPERLINK("https://yandex.ru/video/preview/?filmId=15994137771769394779&amp;text=%D0%A7%D1%82%D0%BE%20%D1%82%D0%B0%D0%BA%D0%BE%D0%B5%20%D0%91%D0%B5%D0%BD%D0%B8%D0%BB%D1%8E%D0%BA%D1%81%3F%203%20%D0%BA%D0%BB%D0%B0%D1%81%D1%81%20%D0%B2%D0%B8%D0%B4%D0%B5%D0%BE%D1%83%D1%80%D"&amp;"0%BE%D0%BA&amp;path=wizard&amp;parent-reqid=1587903390022129-754030333574355022400291-production-app-host-vla-web-yp-62&amp;redircnt=1587903401.1","Посмотреть видеоурок, прочитать текст учебника")</f>
        <v>#VALUE!</v>
      </c>
      <c r="H18" s="32" t="s">
        <v>892</v>
      </c>
      <c r="I18" s="77"/>
    </row>
    <row r="19" spans="1:9" ht="38.25">
      <c r="A19" s="1"/>
      <c r="B19" s="13" t="s">
        <v>187</v>
      </c>
      <c r="C19" s="13" t="s">
        <v>189</v>
      </c>
      <c r="D19" s="23" t="s">
        <v>31</v>
      </c>
      <c r="E19" s="32" t="s">
        <v>894</v>
      </c>
      <c r="F19" s="32" t="s">
        <v>895</v>
      </c>
      <c r="G19" s="193" t="str">
        <f>HYPERLINK("https://www.youtube.com/watch?v=4YxBzgQObtk","Посмотреть видеоурок")</f>
        <v>Посмотреть видеоурок</v>
      </c>
      <c r="H19" s="32" t="s">
        <v>897</v>
      </c>
      <c r="I19" s="77"/>
    </row>
    <row r="20" spans="1:9" ht="51">
      <c r="A20" s="1"/>
      <c r="B20" s="13" t="s">
        <v>433</v>
      </c>
      <c r="C20" s="13" t="s">
        <v>434</v>
      </c>
      <c r="D20" s="23"/>
      <c r="E20" s="32" t="s">
        <v>900</v>
      </c>
      <c r="F20" s="32" t="s">
        <v>901</v>
      </c>
      <c r="G20" s="188" t="s">
        <v>901</v>
      </c>
      <c r="H20" s="32" t="s">
        <v>55</v>
      </c>
      <c r="I20" s="77"/>
    </row>
    <row r="21" spans="1:9" ht="51">
      <c r="A21" s="1"/>
      <c r="B21" s="847" t="s">
        <v>433</v>
      </c>
      <c r="C21" s="847" t="s">
        <v>434</v>
      </c>
      <c r="D21" s="32" t="s">
        <v>31</v>
      </c>
      <c r="E21" s="32" t="s">
        <v>902</v>
      </c>
      <c r="F21" s="73" t="s">
        <v>904</v>
      </c>
      <c r="G21" s="96" t="str">
        <f>HYPERLINK("https://www.youtube.com/watch?v=ljSMFwHBntA","Посмотреть видеоматериал")</f>
        <v>Посмотреть видеоматериал</v>
      </c>
      <c r="H21" s="32" t="s">
        <v>55</v>
      </c>
      <c r="I21" s="77"/>
    </row>
    <row r="22" spans="1:9" ht="38.25">
      <c r="A22" s="1"/>
      <c r="B22" s="848"/>
      <c r="C22" s="848"/>
      <c r="D22" s="32"/>
      <c r="E22" s="32" t="s">
        <v>908</v>
      </c>
      <c r="F22" s="73" t="s">
        <v>901</v>
      </c>
      <c r="G22" s="40" t="s">
        <v>901</v>
      </c>
      <c r="H22" s="32" t="s">
        <v>55</v>
      </c>
      <c r="I22" s="77"/>
    </row>
    <row r="23" spans="1:9" ht="18" customHeight="1">
      <c r="A23" s="1"/>
      <c r="B23" s="835" t="s">
        <v>252</v>
      </c>
      <c r="C23" s="836"/>
      <c r="D23" s="836"/>
      <c r="E23" s="836"/>
      <c r="F23" s="836"/>
      <c r="G23" s="836"/>
      <c r="H23" s="837"/>
      <c r="I23" s="9"/>
    </row>
    <row r="24" spans="1:9" ht="38.25">
      <c r="A24" s="1"/>
      <c r="B24" s="13" t="s">
        <v>29</v>
      </c>
      <c r="C24" s="13" t="s">
        <v>30</v>
      </c>
      <c r="D24" s="32" t="s">
        <v>703</v>
      </c>
      <c r="E24" s="32" t="s">
        <v>910</v>
      </c>
      <c r="F24" s="32" t="s">
        <v>911</v>
      </c>
      <c r="G24" s="76" t="str">
        <f>HYPERLINK("https://www.youtube.com/watch?v=uYuZW0oR-vw","Послушать аудиорассказ")</f>
        <v>Послушать аудиорассказ</v>
      </c>
      <c r="H24" s="32" t="s">
        <v>912</v>
      </c>
      <c r="I24" s="77"/>
    </row>
    <row r="25" spans="1:9" ht="63.75">
      <c r="A25" s="1"/>
      <c r="B25" s="13" t="s">
        <v>77</v>
      </c>
      <c r="C25" s="13" t="s">
        <v>79</v>
      </c>
      <c r="D25" s="32" t="s">
        <v>81</v>
      </c>
      <c r="E25" s="32" t="s">
        <v>915</v>
      </c>
      <c r="F25" s="32" t="s">
        <v>875</v>
      </c>
      <c r="G25" s="40" t="s">
        <v>916</v>
      </c>
      <c r="H25" s="23" t="s">
        <v>380</v>
      </c>
      <c r="I25" s="24"/>
    </row>
    <row r="26" spans="1:9" ht="38.25">
      <c r="A26" s="1"/>
      <c r="B26" s="13" t="s">
        <v>99</v>
      </c>
      <c r="C26" s="13" t="s">
        <v>101</v>
      </c>
      <c r="D26" s="32" t="s">
        <v>81</v>
      </c>
      <c r="E26" s="32" t="s">
        <v>918</v>
      </c>
      <c r="F26" s="32" t="s">
        <v>835</v>
      </c>
      <c r="G26" s="40" t="s">
        <v>919</v>
      </c>
      <c r="H26" s="23" t="s">
        <v>380</v>
      </c>
      <c r="I26" s="24"/>
    </row>
    <row r="27" spans="1:9" ht="12.75" customHeight="1">
      <c r="A27" s="1"/>
      <c r="B27" s="838" t="s">
        <v>128</v>
      </c>
      <c r="C27" s="836"/>
      <c r="D27" s="836"/>
      <c r="E27" s="836"/>
      <c r="F27" s="836"/>
      <c r="G27" s="836"/>
      <c r="H27" s="837"/>
      <c r="I27" s="43"/>
    </row>
    <row r="28" spans="1:9" ht="38.25">
      <c r="A28" s="1"/>
      <c r="B28" s="13" t="s">
        <v>142</v>
      </c>
      <c r="C28" s="13" t="s">
        <v>145</v>
      </c>
      <c r="D28" s="32" t="s">
        <v>31</v>
      </c>
      <c r="E28" s="32" t="s">
        <v>922</v>
      </c>
      <c r="F28" s="32" t="s">
        <v>923</v>
      </c>
      <c r="G28" s="96" t="e">
        <f>HYPERLINK("https://yandex.ru/video/preview/?filmId=8756364028161089820&amp;text=%D0%9A%D0%B0%D1%80%D1%82%D0%B8%D0%BD%D0%B0-%20%D0%BD%D0%B0%D1%82%D1%8E%D1%80%D0%BC%D0%BE%D1%80%D1%82%203%20%D0%BA%D0%BB%D0%B0%D1%81%D1%81%20%D0%B2%D0%B8%D0%B4%D0%B5%D0%BE%D1%83%D1%80%D0%BE%D"&amp;"0%BA&amp;path=wizard&amp;parent-reqid=1587911134073556-985511494959779573000121-production-app-host-sas-web-yp-101&amp;redircnt=1587911140.1","Посмотреть видеоурок, нарисовать натюрморт- прислать в Вайбер")</f>
        <v>#VALUE!</v>
      </c>
      <c r="H28" s="23" t="s">
        <v>55</v>
      </c>
      <c r="I28" s="24"/>
    </row>
    <row r="29" spans="1:9" ht="51">
      <c r="A29" s="1"/>
      <c r="B29" s="13" t="s">
        <v>166</v>
      </c>
      <c r="C29" s="13" t="s">
        <v>167</v>
      </c>
      <c r="D29" s="32" t="s">
        <v>31</v>
      </c>
      <c r="E29" s="32" t="s">
        <v>924</v>
      </c>
      <c r="F29" s="32" t="s">
        <v>925</v>
      </c>
      <c r="G29" s="96" t="str">
        <f>HYPERLINK("https://www.liveinternet.ru/users/3568363/post220843008","Выполнить задания Занятия !5")</f>
        <v>Выполнить задания Занятия !5</v>
      </c>
      <c r="H29" s="23" t="s">
        <v>55</v>
      </c>
      <c r="I29" s="24"/>
    </row>
    <row r="30" spans="1:9" ht="40.5" customHeight="1">
      <c r="A30" s="1"/>
      <c r="B30" s="847" t="s">
        <v>187</v>
      </c>
      <c r="C30" s="847" t="s">
        <v>189</v>
      </c>
      <c r="D30" s="32" t="s">
        <v>81</v>
      </c>
      <c r="E30" s="32" t="s">
        <v>927</v>
      </c>
      <c r="F30" s="199" t="s">
        <v>683</v>
      </c>
      <c r="G30" s="40" t="s">
        <v>684</v>
      </c>
      <c r="H30" s="73" t="s">
        <v>686</v>
      </c>
      <c r="I30" s="77"/>
    </row>
    <row r="31" spans="1:9" ht="33" customHeight="1">
      <c r="A31" s="1"/>
      <c r="B31" s="848"/>
      <c r="C31" s="848"/>
      <c r="D31" s="32" t="s">
        <v>81</v>
      </c>
      <c r="E31" s="32" t="s">
        <v>929</v>
      </c>
      <c r="F31" s="32" t="s">
        <v>930</v>
      </c>
      <c r="G31" s="188" t="s">
        <v>931</v>
      </c>
      <c r="H31" s="32" t="s">
        <v>932</v>
      </c>
      <c r="I31" s="77"/>
    </row>
    <row r="32" spans="1:9" ht="43.5" customHeight="1">
      <c r="A32" s="1"/>
      <c r="B32" s="13" t="s">
        <v>433</v>
      </c>
      <c r="C32" s="13" t="s">
        <v>434</v>
      </c>
      <c r="D32" s="32" t="s">
        <v>81</v>
      </c>
      <c r="E32" s="32" t="s">
        <v>936</v>
      </c>
      <c r="F32" s="32" t="s">
        <v>822</v>
      </c>
      <c r="G32" s="32" t="s">
        <v>823</v>
      </c>
      <c r="H32" s="32" t="s">
        <v>55</v>
      </c>
      <c r="I32" s="77"/>
    </row>
    <row r="33" spans="1:9" ht="18" customHeight="1">
      <c r="A33" s="1"/>
      <c r="B33" s="835" t="s">
        <v>278</v>
      </c>
      <c r="C33" s="836"/>
      <c r="D33" s="836"/>
      <c r="E33" s="836"/>
      <c r="F33" s="836"/>
      <c r="G33" s="836"/>
      <c r="H33" s="837"/>
      <c r="I33" s="9"/>
    </row>
    <row r="34" spans="1:9" ht="51">
      <c r="A34" s="1"/>
      <c r="B34" s="13" t="s">
        <v>29</v>
      </c>
      <c r="C34" s="13" t="s">
        <v>30</v>
      </c>
      <c r="D34" s="32" t="s">
        <v>81</v>
      </c>
      <c r="E34" s="32" t="s">
        <v>939</v>
      </c>
      <c r="F34" s="32" t="s">
        <v>670</v>
      </c>
      <c r="G34" s="32" t="s">
        <v>672</v>
      </c>
      <c r="H34" s="32" t="s">
        <v>55</v>
      </c>
      <c r="I34" s="77"/>
    </row>
    <row r="35" spans="1:9" ht="63.75">
      <c r="A35" s="1"/>
      <c r="B35" s="13" t="s">
        <v>77</v>
      </c>
      <c r="C35" s="13" t="s">
        <v>79</v>
      </c>
      <c r="D35" s="32" t="s">
        <v>31</v>
      </c>
      <c r="E35" s="32" t="s">
        <v>942</v>
      </c>
      <c r="F35" s="32" t="s">
        <v>943</v>
      </c>
      <c r="G35" s="96" t="str">
        <f>HYPERLINK("https://testedu.ru/test/literatura/3-klass/sobiraj-po-yagodke-naberyosh-kuzovok.html","Пройти онлай-тест, скрин с % прислать в Вайбер")</f>
        <v>Пройти онлай-тест, скрин с % прислать в Вайбер</v>
      </c>
      <c r="H35" s="23" t="s">
        <v>55</v>
      </c>
      <c r="I35" s="24"/>
    </row>
    <row r="36" spans="1:9" ht="38.25">
      <c r="A36" s="1"/>
      <c r="B36" s="13" t="s">
        <v>99</v>
      </c>
      <c r="C36" s="13" t="s">
        <v>101</v>
      </c>
      <c r="D36" s="32" t="s">
        <v>31</v>
      </c>
      <c r="E36" s="32" t="s">
        <v>944</v>
      </c>
      <c r="F36" s="32" t="s">
        <v>945</v>
      </c>
      <c r="G36" s="96" t="e">
        <f>HYPERLINK(" https://yandex.ru/video/preview/?filmId=16937380382163043963&amp;text=%D0%B2%D0%B8%D0%B4%D1%8B%20%D1%82%D1%80%D0%B5%D1%83%D0%B3%D0%BE%D0%BB%D1%8C%D0%BD%D0%B8%D0%BA%D0%BE%D0%B2%203%20%D0%BA%D0%BB%D0%B0%D1%81%D1%81%20%D0%B2%D0%B8%D0%B4%D0%B5%D0%BE%D1%83%D1%80%"&amp;"D0%BE%D0%BA&amp;path=wizard&amp;parent-reqid=1587901875806235-666482325421945473100291-production-app-host-sas-web-yp-164","Посмотреть видеоурок, затем выполнить стр.85-№2 ")</f>
        <v>#VALUE!</v>
      </c>
      <c r="H36" s="32" t="s">
        <v>380</v>
      </c>
      <c r="I36" s="77"/>
    </row>
    <row r="37" spans="1:9" ht="12.75" customHeight="1">
      <c r="A37" s="1"/>
      <c r="B37" s="838" t="s">
        <v>128</v>
      </c>
      <c r="C37" s="836"/>
      <c r="D37" s="836"/>
      <c r="E37" s="836"/>
      <c r="F37" s="836"/>
      <c r="G37" s="836"/>
      <c r="H37" s="837"/>
      <c r="I37" s="43"/>
    </row>
    <row r="38" spans="1:9" ht="38.25">
      <c r="A38" s="1"/>
      <c r="B38" s="13" t="s">
        <v>142</v>
      </c>
      <c r="C38" s="13" t="s">
        <v>145</v>
      </c>
      <c r="D38" s="32" t="s">
        <v>703</v>
      </c>
      <c r="E38" s="32" t="s">
        <v>950</v>
      </c>
      <c r="F38" s="32" t="s">
        <v>951</v>
      </c>
      <c r="G38" s="96" t="e">
        <f>HYPERLINK("https://yandex.ru/video/preview/?filmId=562961864725724173&amp;text=%D0%9F%D1%80%D0%B0%D0%B2%D0%BE%D0%BF%D0%B8%D1%81%D0%B0%D0%BD%D0%B8%D0%B5+%D1%87%D0%B0%D1%81%D1%82%D0%B8%D1%86%D1%8B+%D0%BD%D0%B5+%D1%81+%D0%B3%D0%BB%D0%B0%D0%B3%D0%BE%D0%BB%D0%B0%D0%BC%D0%B8+"&amp;"3+%D0%BA%D0%BB%D0%B0%D1%81%D1%81+%D0%B2%D0%B8%D0%B4%D0%B5%D0%BE%D1%83%D1%80%D0%BE%D0%BA","Посмотреть видеоурок. Выучить правила, Выполнить упр.226 ")</f>
        <v>#VALUE!</v>
      </c>
      <c r="H38" s="23" t="s">
        <v>380</v>
      </c>
      <c r="I38" s="24"/>
    </row>
    <row r="39" spans="1:9" ht="38.25">
      <c r="A39" s="1"/>
      <c r="B39" s="13" t="s">
        <v>166</v>
      </c>
      <c r="C39" s="13" t="s">
        <v>167</v>
      </c>
      <c r="D39" s="32"/>
      <c r="E39" s="32" t="s">
        <v>952</v>
      </c>
      <c r="F39" s="73" t="s">
        <v>488</v>
      </c>
      <c r="G39" s="40" t="s">
        <v>489</v>
      </c>
      <c r="H39" s="23" t="s">
        <v>380</v>
      </c>
      <c r="I39" s="24"/>
    </row>
    <row r="40" spans="1:9" ht="45.75" customHeight="1">
      <c r="A40" s="1"/>
      <c r="B40" s="13" t="s">
        <v>187</v>
      </c>
      <c r="C40" s="13" t="s">
        <v>189</v>
      </c>
      <c r="D40" s="32" t="s">
        <v>81</v>
      </c>
      <c r="E40" s="32" t="s">
        <v>953</v>
      </c>
      <c r="F40" s="269" t="s">
        <v>712</v>
      </c>
      <c r="G40" s="256" t="str">
        <f>HYPERLINK("https://arch.rgdb.ru/xmlui/handle/123456789/47491#page/1/mode/2up","читаем! Герои-пионеры. Валя Котик. перейди те по ссылке")</f>
        <v>читаем! Герои-пионеры. Валя Котик. перейди те по ссылке</v>
      </c>
      <c r="H40" s="32" t="s">
        <v>380</v>
      </c>
      <c r="I40" s="77"/>
    </row>
    <row r="41" spans="1:9" ht="18" customHeight="1">
      <c r="A41" s="1"/>
      <c r="B41" s="841"/>
      <c r="C41" s="840"/>
      <c r="D41" s="840"/>
      <c r="E41" s="840"/>
      <c r="F41" s="840"/>
      <c r="G41" s="840"/>
      <c r="H41" s="840"/>
      <c r="I41" s="9"/>
    </row>
    <row r="42" spans="1:9" ht="12.75">
      <c r="A42" s="1"/>
      <c r="B42" s="15"/>
      <c r="C42" s="15"/>
      <c r="D42" s="77"/>
      <c r="E42" s="77"/>
      <c r="F42" s="77"/>
      <c r="G42" s="181"/>
      <c r="H42" s="77"/>
      <c r="I42" s="77"/>
    </row>
    <row r="43" spans="1:9" ht="12.75">
      <c r="A43" s="1"/>
      <c r="B43" s="15"/>
      <c r="C43" s="15"/>
      <c r="D43" s="77"/>
      <c r="E43" s="77"/>
      <c r="F43" s="77"/>
      <c r="G43" s="77"/>
      <c r="H43" s="24"/>
      <c r="I43" s="24"/>
    </row>
    <row r="44" spans="1:9" ht="12.75">
      <c r="A44" s="1"/>
      <c r="B44" s="15"/>
      <c r="C44" s="15"/>
      <c r="D44" s="77"/>
      <c r="E44" s="77"/>
      <c r="F44" s="77"/>
      <c r="G44" s="77"/>
      <c r="H44" s="24"/>
      <c r="I44" s="24"/>
    </row>
    <row r="45" spans="1:9" ht="12.75" customHeight="1">
      <c r="A45" s="1"/>
      <c r="B45" s="839"/>
      <c r="C45" s="840"/>
      <c r="D45" s="840"/>
      <c r="E45" s="840"/>
      <c r="F45" s="840"/>
      <c r="G45" s="840"/>
      <c r="H45" s="840"/>
      <c r="I45" s="43"/>
    </row>
    <row r="46" spans="1:9" ht="12.75">
      <c r="A46" s="1"/>
      <c r="B46" s="15"/>
      <c r="C46" s="15"/>
      <c r="D46" s="77"/>
      <c r="E46" s="77"/>
      <c r="F46" s="77"/>
      <c r="G46" s="182"/>
      <c r="H46" s="24"/>
      <c r="I46" s="24"/>
    </row>
    <row r="47" spans="1:9" ht="12.75">
      <c r="A47" s="1"/>
      <c r="B47" s="15"/>
      <c r="C47" s="15"/>
      <c r="D47" s="77"/>
      <c r="E47" s="77"/>
      <c r="F47" s="77"/>
      <c r="G47" s="182"/>
      <c r="H47" s="24"/>
      <c r="I47" s="24"/>
    </row>
    <row r="48" spans="1:9" ht="18" customHeight="1">
      <c r="A48" s="1"/>
      <c r="B48" s="841"/>
      <c r="C48" s="840"/>
      <c r="D48" s="840"/>
      <c r="E48" s="840"/>
      <c r="F48" s="840"/>
      <c r="G48" s="840"/>
      <c r="H48" s="840"/>
      <c r="I48" s="9"/>
    </row>
    <row r="49" spans="1:9" ht="12.75">
      <c r="A49" s="1"/>
      <c r="B49" s="15"/>
      <c r="C49" s="15"/>
      <c r="D49" s="77"/>
      <c r="E49" s="77"/>
      <c r="F49" s="77"/>
      <c r="G49" s="181"/>
      <c r="H49" s="77"/>
      <c r="I49" s="77"/>
    </row>
    <row r="50" spans="1:9" ht="12.75">
      <c r="A50" s="1"/>
      <c r="B50" s="15"/>
      <c r="C50" s="15"/>
      <c r="D50" s="77"/>
      <c r="E50" s="77"/>
      <c r="F50" s="77"/>
      <c r="G50" s="77"/>
      <c r="H50" s="24"/>
      <c r="I50" s="24"/>
    </row>
    <row r="51" spans="1:9" ht="12.75">
      <c r="A51" s="1"/>
      <c r="B51" s="15"/>
      <c r="C51" s="15"/>
      <c r="D51" s="77"/>
      <c r="E51" s="77"/>
      <c r="F51" s="77"/>
      <c r="G51" s="182"/>
      <c r="H51" s="24"/>
      <c r="I51" s="24"/>
    </row>
    <row r="52" spans="1:9" ht="12.75" customHeight="1">
      <c r="A52" s="1"/>
      <c r="B52" s="839"/>
      <c r="C52" s="840"/>
      <c r="D52" s="840"/>
      <c r="E52" s="840"/>
      <c r="F52" s="840"/>
      <c r="G52" s="840"/>
      <c r="H52" s="840"/>
      <c r="I52" s="43"/>
    </row>
    <row r="53" spans="1:9" ht="12.75">
      <c r="A53" s="1"/>
      <c r="B53" s="145"/>
      <c r="C53" s="145"/>
      <c r="D53" s="208"/>
      <c r="E53" s="77"/>
      <c r="F53" s="77"/>
      <c r="G53" s="182"/>
      <c r="H53" s="24"/>
      <c r="I53" s="24"/>
    </row>
    <row r="54" spans="1:9" ht="12.75">
      <c r="A54" s="1"/>
      <c r="B54" s="849"/>
      <c r="C54" s="849"/>
      <c r="D54" s="77"/>
      <c r="E54" s="77"/>
      <c r="F54" s="77"/>
      <c r="G54" s="182"/>
      <c r="H54" s="24"/>
      <c r="I54" s="24"/>
    </row>
    <row r="55" spans="1:9" ht="12.75">
      <c r="A55" s="1"/>
      <c r="B55" s="840"/>
      <c r="C55" s="840"/>
      <c r="D55" s="174"/>
      <c r="E55" s="161"/>
      <c r="F55" s="161"/>
      <c r="G55" s="161"/>
      <c r="H55" s="161"/>
      <c r="I55" s="161"/>
    </row>
    <row r="56" spans="1:9" ht="12.75">
      <c r="A56" s="1"/>
      <c r="B56" s="174"/>
      <c r="C56" s="174"/>
      <c r="D56" s="174"/>
      <c r="E56" s="174"/>
      <c r="F56" s="174"/>
      <c r="G56" s="174"/>
      <c r="H56" s="174"/>
      <c r="I56" s="174"/>
    </row>
    <row r="57" spans="1:9" ht="12.75">
      <c r="A57" s="1"/>
      <c r="B57" s="174"/>
      <c r="C57" s="174"/>
      <c r="D57" s="174"/>
      <c r="E57" s="174"/>
      <c r="F57" s="174"/>
      <c r="G57" s="174"/>
      <c r="H57" s="174"/>
      <c r="I57" s="174"/>
    </row>
    <row r="58" spans="1:9" ht="12.75">
      <c r="A58" s="1"/>
      <c r="B58" s="174"/>
      <c r="C58" s="174"/>
      <c r="D58" s="174"/>
      <c r="E58" s="174"/>
      <c r="F58" s="174"/>
      <c r="G58" s="174"/>
      <c r="H58" s="174"/>
      <c r="I58" s="174"/>
    </row>
    <row r="59" spans="1:9" ht="12.75">
      <c r="A59" s="1"/>
      <c r="B59" s="174"/>
      <c r="C59" s="174"/>
      <c r="D59" s="174"/>
      <c r="E59" s="174"/>
      <c r="F59" s="174"/>
      <c r="G59" s="174"/>
      <c r="H59" s="174"/>
      <c r="I59" s="174"/>
    </row>
    <row r="60" spans="1:9" ht="12.75">
      <c r="A60" s="1"/>
      <c r="B60" s="174"/>
      <c r="C60" s="174"/>
      <c r="D60" s="174"/>
      <c r="E60" s="174"/>
      <c r="F60" s="174"/>
      <c r="G60" s="174"/>
      <c r="H60" s="174"/>
      <c r="I60" s="174"/>
    </row>
    <row r="61" spans="1:9" ht="12.75">
      <c r="A61" s="1"/>
      <c r="B61" s="174"/>
      <c r="C61" s="174"/>
      <c r="D61" s="174"/>
      <c r="E61" s="174"/>
      <c r="F61" s="174"/>
      <c r="G61" s="174"/>
      <c r="H61" s="174"/>
      <c r="I61" s="174"/>
    </row>
    <row r="62" spans="1:9" ht="12.75">
      <c r="A62" s="1"/>
      <c r="B62" s="1"/>
      <c r="C62" s="1"/>
      <c r="D62" s="1"/>
      <c r="E62" s="1"/>
      <c r="F62" s="1"/>
      <c r="G62" s="1"/>
      <c r="H62" s="1"/>
      <c r="I62" s="174"/>
    </row>
    <row r="63" spans="1:9" ht="12.75">
      <c r="A63" s="1"/>
      <c r="B63" s="1"/>
      <c r="C63" s="1"/>
      <c r="D63" s="1"/>
      <c r="E63" s="1"/>
      <c r="F63" s="1"/>
      <c r="G63" s="1"/>
      <c r="H63" s="1"/>
      <c r="I63" s="174"/>
    </row>
    <row r="64" spans="1:9" ht="12.75">
      <c r="A64" s="1"/>
      <c r="B64" s="1"/>
      <c r="C64" s="1"/>
      <c r="D64" s="1"/>
      <c r="E64" s="1"/>
      <c r="F64" s="1"/>
      <c r="G64" s="1"/>
      <c r="H64" s="1"/>
      <c r="I64" s="174"/>
    </row>
    <row r="65" spans="1:9" ht="12.75">
      <c r="A65" s="1"/>
      <c r="B65" s="1"/>
      <c r="C65" s="1"/>
      <c r="D65" s="1"/>
      <c r="E65" s="1"/>
      <c r="F65" s="1"/>
      <c r="G65" s="1"/>
      <c r="H65" s="1"/>
      <c r="I65" s="174"/>
    </row>
    <row r="66" spans="1:9" ht="12.75">
      <c r="A66" s="1"/>
      <c r="B66" s="1"/>
      <c r="C66" s="1"/>
      <c r="D66" s="1"/>
      <c r="E66" s="1"/>
      <c r="F66" s="1"/>
      <c r="G66" s="1"/>
      <c r="H66" s="1"/>
      <c r="I66" s="174"/>
    </row>
    <row r="67" spans="1:9" ht="12.75">
      <c r="A67" s="1"/>
      <c r="B67" s="1"/>
      <c r="C67" s="1"/>
      <c r="D67" s="1"/>
      <c r="E67" s="1"/>
      <c r="F67" s="1"/>
      <c r="G67" s="1"/>
      <c r="H67" s="1"/>
      <c r="I67" s="174"/>
    </row>
    <row r="68" spans="1:9" ht="12.75">
      <c r="A68" s="1"/>
      <c r="B68" s="1"/>
      <c r="C68" s="1"/>
      <c r="D68" s="1"/>
      <c r="E68" s="1"/>
      <c r="F68" s="1"/>
      <c r="G68" s="1"/>
      <c r="H68" s="1"/>
      <c r="I68" s="174"/>
    </row>
    <row r="69" spans="1:9" ht="12.75">
      <c r="A69" s="1"/>
      <c r="B69" s="1"/>
      <c r="C69" s="1"/>
      <c r="D69" s="1"/>
      <c r="E69" s="1"/>
      <c r="F69" s="1"/>
      <c r="G69" s="1"/>
      <c r="H69" s="1"/>
      <c r="I69" s="174"/>
    </row>
    <row r="70" spans="1:9" ht="12.75">
      <c r="A70" s="1"/>
      <c r="B70" s="1"/>
      <c r="C70" s="1"/>
      <c r="D70" s="1"/>
      <c r="E70" s="1"/>
      <c r="F70" s="1"/>
      <c r="G70" s="1"/>
      <c r="H70" s="1"/>
      <c r="I70" s="174"/>
    </row>
    <row r="71" spans="1:9" ht="12.75">
      <c r="A71" s="1"/>
      <c r="B71" s="1"/>
      <c r="C71" s="1"/>
      <c r="D71" s="1"/>
      <c r="E71" s="1"/>
      <c r="F71" s="1"/>
      <c r="G71" s="1"/>
      <c r="H71" s="1"/>
      <c r="I71" s="174"/>
    </row>
    <row r="72" spans="1:9" ht="12.75">
      <c r="A72" s="1"/>
      <c r="B72" s="1"/>
      <c r="C72" s="1"/>
      <c r="D72" s="1"/>
      <c r="E72" s="1"/>
      <c r="F72" s="1"/>
      <c r="G72" s="1"/>
      <c r="H72" s="1"/>
      <c r="I72" s="174"/>
    </row>
    <row r="73" spans="1:9" ht="12.75">
      <c r="A73" s="1"/>
      <c r="B73" s="1"/>
      <c r="C73" s="1"/>
      <c r="D73" s="1"/>
      <c r="E73" s="1"/>
      <c r="F73" s="1"/>
      <c r="G73" s="1"/>
      <c r="H73" s="1"/>
      <c r="I73" s="174"/>
    </row>
    <row r="74" spans="1:9" ht="12.75">
      <c r="A74" s="1"/>
      <c r="B74" s="1"/>
      <c r="C74" s="1"/>
      <c r="D74" s="1"/>
      <c r="E74" s="1"/>
      <c r="F74" s="1"/>
      <c r="G74" s="1"/>
      <c r="H74" s="1"/>
      <c r="I74" s="174"/>
    </row>
    <row r="75" spans="1:9" ht="12.75">
      <c r="A75" s="1"/>
      <c r="B75" s="1"/>
      <c r="C75" s="1"/>
      <c r="D75" s="1"/>
      <c r="E75" s="1"/>
      <c r="F75" s="1"/>
      <c r="G75" s="1"/>
      <c r="H75" s="1"/>
      <c r="I75" s="174"/>
    </row>
    <row r="76" spans="1:9" ht="12.75">
      <c r="A76" s="1"/>
      <c r="B76" s="1"/>
      <c r="C76" s="1"/>
      <c r="D76" s="1"/>
      <c r="E76" s="1"/>
      <c r="F76" s="1"/>
      <c r="G76" s="1"/>
      <c r="H76" s="1"/>
      <c r="I76" s="174"/>
    </row>
    <row r="77" spans="1:9" ht="12.75">
      <c r="A77" s="1"/>
      <c r="B77" s="1"/>
      <c r="C77" s="1"/>
      <c r="D77" s="1"/>
      <c r="E77" s="1"/>
      <c r="F77" s="1"/>
      <c r="G77" s="1"/>
      <c r="H77" s="1"/>
      <c r="I77" s="174"/>
    </row>
    <row r="78" spans="1:9" ht="12.75">
      <c r="A78" s="1"/>
      <c r="B78" s="1"/>
      <c r="C78" s="1"/>
      <c r="D78" s="1"/>
      <c r="E78" s="1"/>
      <c r="F78" s="1"/>
      <c r="G78" s="1"/>
      <c r="H78" s="1"/>
      <c r="I78" s="174"/>
    </row>
    <row r="79" spans="1:9" ht="12.75">
      <c r="A79" s="1"/>
      <c r="B79" s="1"/>
      <c r="C79" s="1"/>
      <c r="D79" s="1"/>
      <c r="E79" s="1"/>
      <c r="F79" s="1"/>
      <c r="G79" s="1"/>
      <c r="H79" s="1"/>
      <c r="I79" s="174"/>
    </row>
    <row r="80" spans="1:9" ht="12.75">
      <c r="A80" s="1"/>
      <c r="B80" s="1"/>
      <c r="C80" s="1"/>
      <c r="D80" s="1"/>
      <c r="E80" s="1"/>
      <c r="F80" s="1"/>
      <c r="G80" s="1"/>
      <c r="H80" s="1"/>
      <c r="I80" s="174"/>
    </row>
    <row r="81" spans="1:9" ht="12.75">
      <c r="A81" s="1"/>
      <c r="B81" s="1"/>
      <c r="C81" s="1"/>
      <c r="D81" s="1"/>
      <c r="E81" s="1"/>
      <c r="F81" s="1"/>
      <c r="G81" s="1"/>
      <c r="H81" s="1"/>
      <c r="I81" s="174"/>
    </row>
    <row r="82" spans="1:9" ht="12.75">
      <c r="A82" s="1"/>
      <c r="B82" s="1"/>
      <c r="C82" s="1"/>
      <c r="D82" s="1"/>
      <c r="E82" s="1"/>
      <c r="F82" s="1"/>
      <c r="G82" s="1"/>
      <c r="H82" s="1"/>
      <c r="I82" s="174"/>
    </row>
    <row r="83" spans="1:9" ht="12.75">
      <c r="A83" s="1"/>
      <c r="B83" s="1"/>
      <c r="C83" s="1"/>
      <c r="D83" s="1"/>
      <c r="E83" s="1"/>
      <c r="F83" s="1"/>
      <c r="G83" s="1"/>
      <c r="H83" s="1"/>
      <c r="I83" s="174"/>
    </row>
    <row r="84" spans="1:9" ht="12.75">
      <c r="A84" s="1"/>
      <c r="B84" s="1"/>
      <c r="C84" s="1"/>
      <c r="D84" s="1"/>
      <c r="E84" s="1"/>
      <c r="F84" s="1"/>
      <c r="G84" s="1"/>
      <c r="H84" s="1"/>
      <c r="I84" s="174"/>
    </row>
    <row r="85" spans="1:9" ht="12.75">
      <c r="A85" s="1"/>
      <c r="B85" s="1"/>
      <c r="C85" s="1"/>
      <c r="D85" s="1"/>
      <c r="E85" s="1"/>
      <c r="F85" s="1"/>
      <c r="G85" s="1"/>
      <c r="H85" s="1"/>
      <c r="I85" s="174"/>
    </row>
    <row r="86" spans="1:9" ht="12.75">
      <c r="A86" s="1"/>
      <c r="B86" s="1"/>
      <c r="C86" s="1"/>
      <c r="D86" s="1"/>
      <c r="E86" s="1"/>
      <c r="F86" s="1"/>
      <c r="G86" s="1"/>
      <c r="H86" s="1"/>
      <c r="I86" s="174"/>
    </row>
    <row r="87" spans="1:9" ht="12.75">
      <c r="A87" s="1"/>
      <c r="B87" s="1"/>
      <c r="C87" s="1"/>
      <c r="D87" s="1"/>
      <c r="E87" s="1"/>
      <c r="F87" s="1"/>
      <c r="G87" s="1"/>
      <c r="H87" s="1"/>
      <c r="I87" s="174"/>
    </row>
    <row r="88" spans="1:9" ht="12.75">
      <c r="A88" s="1"/>
      <c r="B88" s="1"/>
      <c r="C88" s="1"/>
      <c r="D88" s="1"/>
      <c r="E88" s="1"/>
      <c r="F88" s="1"/>
      <c r="G88" s="1"/>
      <c r="H88" s="1"/>
      <c r="I88" s="174"/>
    </row>
    <row r="89" spans="1:9" ht="12.75">
      <c r="A89" s="1"/>
      <c r="B89" s="1"/>
      <c r="C89" s="1"/>
      <c r="D89" s="1"/>
      <c r="E89" s="1"/>
      <c r="F89" s="1"/>
      <c r="G89" s="1"/>
      <c r="H89" s="1"/>
      <c r="I89" s="174"/>
    </row>
    <row r="90" spans="1:9" ht="12.75">
      <c r="A90" s="1"/>
      <c r="B90" s="1"/>
      <c r="C90" s="1"/>
      <c r="D90" s="1"/>
      <c r="E90" s="1"/>
      <c r="F90" s="1"/>
      <c r="G90" s="1"/>
      <c r="H90" s="1"/>
      <c r="I90" s="174"/>
    </row>
    <row r="91" spans="1:9" ht="12.75">
      <c r="A91" s="1"/>
      <c r="B91" s="1"/>
      <c r="C91" s="1"/>
      <c r="D91" s="1"/>
      <c r="E91" s="1"/>
      <c r="F91" s="1"/>
      <c r="G91" s="1"/>
      <c r="H91" s="1"/>
      <c r="I91" s="174"/>
    </row>
    <row r="92" spans="1:9" ht="12.75">
      <c r="A92" s="1"/>
      <c r="B92" s="1"/>
      <c r="C92" s="1"/>
      <c r="D92" s="1"/>
      <c r="E92" s="1"/>
      <c r="F92" s="1"/>
      <c r="G92" s="1"/>
      <c r="H92" s="1"/>
      <c r="I92" s="174"/>
    </row>
    <row r="93" spans="1:9" ht="12.75">
      <c r="A93" s="1"/>
      <c r="B93" s="1"/>
      <c r="C93" s="1"/>
      <c r="D93" s="1"/>
      <c r="E93" s="1"/>
      <c r="F93" s="1"/>
      <c r="G93" s="1"/>
      <c r="H93" s="1"/>
      <c r="I93" s="174"/>
    </row>
    <row r="94" spans="1:9" ht="12.75">
      <c r="A94" s="1"/>
      <c r="B94" s="1"/>
      <c r="C94" s="1"/>
      <c r="D94" s="1"/>
      <c r="E94" s="1"/>
      <c r="F94" s="1"/>
      <c r="G94" s="1"/>
      <c r="H94" s="1"/>
      <c r="I94" s="174"/>
    </row>
    <row r="95" spans="1:9" ht="12.75">
      <c r="A95" s="1"/>
      <c r="B95" s="1"/>
      <c r="C95" s="1"/>
      <c r="D95" s="1"/>
      <c r="E95" s="1"/>
      <c r="F95" s="1"/>
      <c r="G95" s="1"/>
      <c r="H95" s="1"/>
      <c r="I95" s="174"/>
    </row>
    <row r="96" spans="1:9" ht="12.75">
      <c r="A96" s="1"/>
      <c r="B96" s="1"/>
      <c r="C96" s="1"/>
      <c r="D96" s="1"/>
      <c r="E96" s="1"/>
      <c r="F96" s="1"/>
      <c r="G96" s="1"/>
      <c r="H96" s="1"/>
      <c r="I96" s="174"/>
    </row>
    <row r="97" spans="1:9" ht="12.75">
      <c r="A97" s="1"/>
      <c r="B97" s="1"/>
      <c r="C97" s="1"/>
      <c r="D97" s="1"/>
      <c r="E97" s="1"/>
      <c r="F97" s="1"/>
      <c r="G97" s="1"/>
      <c r="H97" s="1"/>
      <c r="I97" s="174"/>
    </row>
    <row r="98" spans="1:9" ht="12.75">
      <c r="A98" s="1"/>
      <c r="B98" s="1"/>
      <c r="C98" s="1"/>
      <c r="D98" s="1"/>
      <c r="E98" s="1"/>
      <c r="F98" s="1"/>
      <c r="G98" s="1"/>
      <c r="H98" s="1"/>
      <c r="I98" s="174"/>
    </row>
    <row r="99" spans="1:9" ht="12.75">
      <c r="A99" s="1"/>
      <c r="B99" s="1"/>
      <c r="C99" s="1"/>
      <c r="D99" s="1"/>
      <c r="E99" s="1"/>
      <c r="F99" s="1"/>
      <c r="G99" s="1"/>
      <c r="H99" s="1"/>
      <c r="I99" s="174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74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74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74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74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74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74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74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74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74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74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74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74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74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74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74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74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74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74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74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74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74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74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74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74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74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74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74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74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74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74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74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74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74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74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74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74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74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74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74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74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74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74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74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74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74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74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74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74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74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74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74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74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74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74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74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74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74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74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74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74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74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74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74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74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74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74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74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74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74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74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74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74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74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74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74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74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74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74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74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74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74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74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74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74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74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74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74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74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74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74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74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74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74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74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74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74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74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74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74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74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74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74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74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74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74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74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74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74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74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74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74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74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74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74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74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74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74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74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74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74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74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74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74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74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74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74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74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74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74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74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74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74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74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74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74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74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74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74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74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74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74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74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74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74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74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74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74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74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74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74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74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74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74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74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74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74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74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74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74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74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74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74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74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74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74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74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74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74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74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74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74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74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74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74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74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74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74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74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74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74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74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74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74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74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74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74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74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74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74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74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74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74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74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74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74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74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74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74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74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74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74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74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74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74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74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74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74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74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74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74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74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74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74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74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74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74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74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74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74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74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74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74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74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74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74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74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74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74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74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74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74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74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74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74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74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74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74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74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74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74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74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74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74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74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74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74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74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74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74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74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74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74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74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74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74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74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74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74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74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74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74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74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74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74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74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74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74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74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74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74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74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74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74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74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74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74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74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74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74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74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74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74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74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74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74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74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74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74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74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74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74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74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74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74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74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74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74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74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74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74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74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74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74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74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74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74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74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74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74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74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74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74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74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74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74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74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74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74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74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74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74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74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74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74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74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74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74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74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74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74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74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74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74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74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74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74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74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74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74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74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74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74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74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74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74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74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74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74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74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74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74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74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74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74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74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74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74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74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74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74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74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74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74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74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74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74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74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74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74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74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74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74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74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74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74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74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74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74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74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74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74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74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74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74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74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74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74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74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74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74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74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74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74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74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74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74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74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74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74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74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74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74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74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74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74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74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74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74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74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74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74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74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74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74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74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74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74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74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74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74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74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74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74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74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74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74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74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74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74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74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74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74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74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74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74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74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74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74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74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74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74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74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74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74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74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74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74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74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74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74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74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74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74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74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74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74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74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74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74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74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74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74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74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74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74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74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74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74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74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74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74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74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74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74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74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74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74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74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74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74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74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74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74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74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74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74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74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74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74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74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74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74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74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74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74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74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74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74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74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74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74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74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74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74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74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74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74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74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74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74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74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74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74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74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74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74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74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74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74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74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74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74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74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74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74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74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74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74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74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74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74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74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74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74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74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74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74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74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74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74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74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74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74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74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74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74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74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74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74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74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74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74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74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74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74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74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74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74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74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74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74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74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74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74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74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74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74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74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74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74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74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74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74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74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74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74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74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74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74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74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74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74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74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74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74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74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74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74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74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74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74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74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74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74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74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74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74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74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74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74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74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74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74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74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74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74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74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74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74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74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74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74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74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74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74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74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74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74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74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74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74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74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74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74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74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74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74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74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74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74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74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74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74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74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74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74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74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74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74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74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74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74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74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74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74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74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74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74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74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74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74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74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74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74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74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74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74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74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74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74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74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74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74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74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74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74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74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74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74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74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74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74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74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74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74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74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74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74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74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74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74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74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74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74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74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74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74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74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74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74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74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74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74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74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74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74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74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74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74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74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74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74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74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74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74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74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74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74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74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74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74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74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74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74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74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74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74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74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74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74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74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74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74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74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74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74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74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74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74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74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74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74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74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74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74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74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74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74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74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74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74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74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74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74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74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74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74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74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74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74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74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74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74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74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74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74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74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74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74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74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74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74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74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74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74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74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74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74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74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74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74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74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74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74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74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74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74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74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74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74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74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74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74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74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74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74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74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74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74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74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74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74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74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74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74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74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74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74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74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74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74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74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74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74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74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74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74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74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74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74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74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74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74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74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74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74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74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74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74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74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74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74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74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74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74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74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74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74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74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74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74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74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74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74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74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74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74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74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74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74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74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74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74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74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74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74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74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74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74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74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74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74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74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74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74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74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74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74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74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74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74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74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74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74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74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74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74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74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74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74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74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74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74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74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74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74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74"/>
    </row>
    <row r="977" spans="1:9" ht="12.75">
      <c r="A977" s="1"/>
      <c r="B977" s="1"/>
      <c r="C977" s="1"/>
      <c r="D977" s="1"/>
      <c r="E977" s="1"/>
      <c r="F977" s="1"/>
      <c r="G977" s="1"/>
      <c r="H977" s="1"/>
      <c r="I977" s="174"/>
    </row>
    <row r="978" spans="1:9" ht="12.75">
      <c r="A978" s="1"/>
      <c r="B978" s="1"/>
      <c r="C978" s="1"/>
      <c r="D978" s="1"/>
      <c r="E978" s="1"/>
      <c r="F978" s="1"/>
      <c r="G978" s="1"/>
      <c r="H978" s="1"/>
      <c r="I978" s="174"/>
    </row>
    <row r="979" spans="1:9" ht="12.75">
      <c r="A979" s="1"/>
      <c r="B979" s="1"/>
      <c r="C979" s="1"/>
      <c r="D979" s="1"/>
      <c r="E979" s="1"/>
      <c r="F979" s="1"/>
      <c r="G979" s="1"/>
      <c r="H979" s="1"/>
      <c r="I979" s="174"/>
    </row>
    <row r="980" spans="1:9" ht="12.75">
      <c r="A980" s="1"/>
      <c r="B980" s="1"/>
      <c r="C980" s="1"/>
      <c r="D980" s="1"/>
      <c r="E980" s="1"/>
      <c r="F980" s="1"/>
      <c r="G980" s="1"/>
      <c r="H980" s="1"/>
      <c r="I980" s="174"/>
    </row>
    <row r="981" spans="1:9" ht="12.75">
      <c r="A981" s="1"/>
      <c r="B981" s="1"/>
      <c r="C981" s="1"/>
      <c r="D981" s="1"/>
      <c r="E981" s="1"/>
      <c r="F981" s="1"/>
      <c r="G981" s="1"/>
      <c r="H981" s="1"/>
      <c r="I981" s="174"/>
    </row>
    <row r="982" spans="1:9" ht="12.75">
      <c r="A982" s="1"/>
      <c r="B982" s="1"/>
      <c r="C982" s="1"/>
      <c r="D982" s="1"/>
      <c r="E982" s="1"/>
      <c r="F982" s="1"/>
      <c r="G982" s="1"/>
      <c r="H982" s="1"/>
      <c r="I982" s="174"/>
    </row>
    <row r="983" spans="1:9" ht="12.75">
      <c r="A983" s="1"/>
      <c r="B983" s="1"/>
      <c r="C983" s="1"/>
      <c r="D983" s="1"/>
      <c r="E983" s="1"/>
      <c r="F983" s="1"/>
      <c r="G983" s="1"/>
      <c r="H983" s="1"/>
      <c r="I983" s="174"/>
    </row>
    <row r="984" spans="1:9" ht="12.75">
      <c r="A984" s="1"/>
      <c r="B984" s="1"/>
      <c r="C984" s="1"/>
      <c r="D984" s="1"/>
      <c r="E984" s="1"/>
      <c r="F984" s="1"/>
      <c r="G984" s="1"/>
      <c r="H984" s="1"/>
      <c r="I984" s="174"/>
    </row>
    <row r="985" spans="1:9" ht="12.75">
      <c r="A985" s="1"/>
      <c r="B985" s="1"/>
      <c r="C985" s="1"/>
      <c r="D985" s="1"/>
      <c r="E985" s="1"/>
      <c r="F985" s="1"/>
      <c r="G985" s="1"/>
      <c r="H985" s="1"/>
      <c r="I985" s="174"/>
    </row>
    <row r="986" spans="1:9" ht="12.75">
      <c r="A986" s="1"/>
      <c r="B986" s="1"/>
      <c r="C986" s="1"/>
      <c r="D986" s="1"/>
      <c r="E986" s="1"/>
      <c r="F986" s="1"/>
      <c r="G986" s="1"/>
      <c r="H986" s="1"/>
      <c r="I986" s="174"/>
    </row>
    <row r="987" spans="1:9" ht="12.75">
      <c r="A987" s="1"/>
      <c r="B987" s="1"/>
      <c r="C987" s="1"/>
      <c r="D987" s="1"/>
      <c r="E987" s="1"/>
      <c r="F987" s="1"/>
      <c r="G987" s="1"/>
      <c r="H987" s="1"/>
      <c r="I987" s="174"/>
    </row>
    <row r="988" spans="1:9" ht="12.75">
      <c r="A988" s="1"/>
      <c r="B988" s="1"/>
      <c r="C988" s="1"/>
      <c r="D988" s="1"/>
      <c r="E988" s="1"/>
      <c r="F988" s="1"/>
      <c r="G988" s="1"/>
      <c r="H988" s="1"/>
      <c r="I988" s="174"/>
    </row>
    <row r="989" spans="1:9" ht="12.75">
      <c r="A989" s="1"/>
      <c r="B989" s="1"/>
      <c r="C989" s="1"/>
      <c r="D989" s="1"/>
      <c r="E989" s="1"/>
      <c r="F989" s="1"/>
      <c r="G989" s="1"/>
      <c r="H989" s="1"/>
      <c r="I989" s="174"/>
    </row>
    <row r="990" spans="1:9" ht="12.75">
      <c r="A990" s="1"/>
      <c r="B990" s="1"/>
      <c r="C990" s="1"/>
      <c r="D990" s="1"/>
      <c r="E990" s="1"/>
      <c r="F990" s="1"/>
      <c r="G990" s="1"/>
      <c r="H990" s="1"/>
      <c r="I990" s="174"/>
    </row>
    <row r="991" spans="1:9" ht="12.75">
      <c r="A991" s="1"/>
      <c r="B991" s="1"/>
      <c r="C991" s="1"/>
      <c r="D991" s="1"/>
      <c r="E991" s="1"/>
      <c r="F991" s="1"/>
      <c r="G991" s="1"/>
      <c r="H991" s="1"/>
      <c r="I991" s="174"/>
    </row>
    <row r="992" spans="1:9" ht="12.75">
      <c r="A992" s="1"/>
      <c r="B992" s="1"/>
      <c r="C992" s="1"/>
      <c r="D992" s="1"/>
      <c r="E992" s="1"/>
      <c r="F992" s="1"/>
      <c r="G992" s="1"/>
      <c r="H992" s="1"/>
      <c r="I992" s="174"/>
    </row>
    <row r="993" spans="1:9" ht="12.75">
      <c r="A993" s="1"/>
      <c r="B993" s="1"/>
      <c r="C993" s="1"/>
      <c r="D993" s="1"/>
      <c r="E993" s="1"/>
      <c r="F993" s="1"/>
      <c r="G993" s="1"/>
      <c r="H993" s="1"/>
      <c r="I993" s="174"/>
    </row>
  </sheetData>
  <mergeCells count="21">
    <mergeCell ref="B54:B55"/>
    <mergeCell ref="C54:C55"/>
    <mergeCell ref="C30:C31"/>
    <mergeCell ref="B33:H33"/>
    <mergeCell ref="B37:H37"/>
    <mergeCell ref="B41:H41"/>
    <mergeCell ref="B45:H45"/>
    <mergeCell ref="B48:H48"/>
    <mergeCell ref="B52:H52"/>
    <mergeCell ref="C21:C22"/>
    <mergeCell ref="B23:H23"/>
    <mergeCell ref="B27:H27"/>
    <mergeCell ref="B30:B31"/>
    <mergeCell ref="B8:B9"/>
    <mergeCell ref="C8:C9"/>
    <mergeCell ref="B12:H12"/>
    <mergeCell ref="B16:H16"/>
    <mergeCell ref="B21:B22"/>
    <mergeCell ref="B1:H1"/>
    <mergeCell ref="B2:H2"/>
    <mergeCell ref="B7:H7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76"/>
  <sheetViews>
    <sheetView workbookViewId="0">
      <selection activeCell="A3" sqref="A3:XFD3"/>
    </sheetView>
  </sheetViews>
  <sheetFormatPr defaultColWidth="14.42578125" defaultRowHeight="15.75" customHeight="1"/>
  <cols>
    <col min="1" max="1" width="9.42578125" customWidth="1"/>
    <col min="4" max="4" width="18.85546875" customWidth="1"/>
    <col min="5" max="5" width="30" customWidth="1"/>
    <col min="6" max="6" width="30.28515625" customWidth="1"/>
    <col min="7" max="7" width="42.5703125" customWidth="1"/>
    <col min="8" max="8" width="22.7109375" customWidth="1"/>
    <col min="9" max="9" width="9.85546875" customWidth="1"/>
  </cols>
  <sheetData>
    <row r="1" spans="1:9" ht="30" customHeight="1">
      <c r="A1" s="1"/>
      <c r="B1" s="842" t="s">
        <v>842</v>
      </c>
      <c r="C1" s="836"/>
      <c r="D1" s="836"/>
      <c r="E1" s="836"/>
      <c r="F1" s="836"/>
      <c r="G1" s="836"/>
      <c r="H1" s="837"/>
      <c r="I1" s="1"/>
    </row>
    <row r="2" spans="1:9" ht="27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17</v>
      </c>
      <c r="H3" s="13" t="s">
        <v>18</v>
      </c>
      <c r="I3" s="1"/>
    </row>
    <row r="4" spans="1:9" ht="51">
      <c r="A4" s="1"/>
      <c r="B4" s="13" t="s">
        <v>29</v>
      </c>
      <c r="C4" s="13" t="s">
        <v>30</v>
      </c>
      <c r="D4" s="23" t="s">
        <v>31</v>
      </c>
      <c r="E4" s="20" t="s">
        <v>847</v>
      </c>
      <c r="F4" s="23" t="s">
        <v>849</v>
      </c>
      <c r="G4" s="219" t="str">
        <f>HYPERLINK("https://www.youtube.com/watch?v=c73dxNEarY8","Посмотреть видеоурок, перейдя по ссылке. У тех, у кого нет такой возможности, читают в учебнике с.164-169")</f>
        <v>Посмотреть видеоурок, перейдя по ссылке. У тех, у кого нет такой возможности, читают в учебнике с.164-169</v>
      </c>
      <c r="H4" s="23" t="s">
        <v>851</v>
      </c>
      <c r="I4" s="1"/>
    </row>
    <row r="5" spans="1:9" ht="51">
      <c r="A5" s="1"/>
      <c r="B5" s="13" t="s">
        <v>77</v>
      </c>
      <c r="C5" s="13" t="s">
        <v>79</v>
      </c>
      <c r="D5" s="23" t="s">
        <v>81</v>
      </c>
      <c r="E5" s="20" t="s">
        <v>852</v>
      </c>
      <c r="F5" s="23" t="s">
        <v>832</v>
      </c>
      <c r="G5" s="65" t="s">
        <v>853</v>
      </c>
      <c r="H5" s="61" t="str">
        <f>HYPERLINK("https://onlinetestpad.com/ru/test/56805-vremya-glagola3-klass","Пройти тест, перейдя по ссылке. Скрин результата прислать в Viber")</f>
        <v>Пройти тест, перейдя по ссылке. Скрин результата прислать в Viber</v>
      </c>
      <c r="I5" s="1"/>
    </row>
    <row r="6" spans="1:9" ht="36" customHeight="1">
      <c r="A6" s="1"/>
      <c r="B6" s="13" t="s">
        <v>99</v>
      </c>
      <c r="C6" s="13" t="s">
        <v>101</v>
      </c>
      <c r="D6" s="23" t="s">
        <v>81</v>
      </c>
      <c r="E6" s="20" t="s">
        <v>854</v>
      </c>
      <c r="F6" s="20" t="s">
        <v>663</v>
      </c>
      <c r="G6" s="282" t="s">
        <v>856</v>
      </c>
      <c r="H6" s="20" t="s">
        <v>857</v>
      </c>
      <c r="I6" s="1"/>
    </row>
    <row r="7" spans="1:9" ht="12.75" customHeight="1">
      <c r="A7" s="1"/>
      <c r="B7" s="838" t="s">
        <v>128</v>
      </c>
      <c r="C7" s="836"/>
      <c r="D7" s="836"/>
      <c r="E7" s="836"/>
      <c r="F7" s="836"/>
      <c r="G7" s="836"/>
      <c r="H7" s="837"/>
      <c r="I7" s="1"/>
    </row>
    <row r="8" spans="1:9" ht="51">
      <c r="A8" s="1"/>
      <c r="B8" s="13" t="s">
        <v>142</v>
      </c>
      <c r="C8" s="13" t="s">
        <v>145</v>
      </c>
      <c r="D8" s="23" t="s">
        <v>31</v>
      </c>
      <c r="E8" s="20" t="s">
        <v>858</v>
      </c>
      <c r="F8" s="23" t="s">
        <v>859</v>
      </c>
      <c r="G8" s="61" t="str">
        <f>HYPERLINK("https://yandex.ru/video/preview/?filmId=119026076586842801&amp;text=скачать%20видеоурок%20наши%20ближайшие%20соседи%203%20класс&amp;path=wizard&amp;parent-reqid=1587831630789903-1745313570480560114700121-production-app-host-vla-web-yp-64&amp;redircnt=1587831638.1","Посмотреть видеоурок, перейдя по ссылке. Затем ответить устно на вопросы в учебнике с. 104")</f>
        <v>Посмотреть видеоурок, перейдя по ссылке. Затем ответить устно на вопросы в учебнике с. 104</v>
      </c>
      <c r="H8" s="23" t="s">
        <v>860</v>
      </c>
      <c r="I8" s="1"/>
    </row>
    <row r="9" spans="1:9" ht="51">
      <c r="A9" s="1"/>
      <c r="B9" s="13" t="s">
        <v>166</v>
      </c>
      <c r="C9" s="13" t="s">
        <v>167</v>
      </c>
      <c r="D9" s="23" t="s">
        <v>81</v>
      </c>
      <c r="E9" s="31" t="s">
        <v>861</v>
      </c>
      <c r="F9" s="32" t="s">
        <v>670</v>
      </c>
      <c r="G9" s="32" t="s">
        <v>672</v>
      </c>
      <c r="H9" s="23" t="s">
        <v>863</v>
      </c>
      <c r="I9" s="1"/>
    </row>
    <row r="10" spans="1:9" ht="25.5">
      <c r="A10" s="1"/>
      <c r="B10" s="13" t="s">
        <v>187</v>
      </c>
      <c r="C10" s="13" t="s">
        <v>189</v>
      </c>
      <c r="D10" s="23" t="s">
        <v>31</v>
      </c>
      <c r="E10" s="53" t="s">
        <v>865</v>
      </c>
      <c r="F10" s="20" t="s">
        <v>866</v>
      </c>
      <c r="G10" s="197" t="s">
        <v>426</v>
      </c>
      <c r="H10" s="20" t="s">
        <v>428</v>
      </c>
      <c r="I10" s="1"/>
    </row>
    <row r="11" spans="1:9" ht="13.5" customHeight="1">
      <c r="A11" s="1"/>
      <c r="B11" s="835" t="s">
        <v>219</v>
      </c>
      <c r="C11" s="836"/>
      <c r="D11" s="836"/>
      <c r="E11" s="836"/>
      <c r="F11" s="836"/>
      <c r="G11" s="836"/>
      <c r="H11" s="837"/>
      <c r="I11" s="1"/>
    </row>
    <row r="12" spans="1:9" ht="38.25">
      <c r="A12" s="1"/>
      <c r="B12" s="13" t="s">
        <v>29</v>
      </c>
      <c r="C12" s="13" t="s">
        <v>30</v>
      </c>
      <c r="D12" s="32" t="s">
        <v>31</v>
      </c>
      <c r="E12" s="73" t="s">
        <v>867</v>
      </c>
      <c r="F12" s="75" t="s">
        <v>868</v>
      </c>
      <c r="G12" s="257" t="str">
        <f>HYPERLINK("https://yandex.ru/video/preview/?filmId=4862258609954387128&amp;text=скачать%20видеоурок%20носов%20телефон&amp;path=wizard&amp;parent-reqid=1587830611977668-1374250901018722261000121-prestable-app-host-sas-web-yp-58&amp;redircnt=1587830613.1","Познакомиться с произведением в актёрском исполнении, перейдя по ссылке")</f>
        <v>Познакомиться с произведением в актёрском исполнении, перейдя по ссылке</v>
      </c>
      <c r="H12" s="75" t="s">
        <v>871</v>
      </c>
      <c r="I12" s="1"/>
    </row>
    <row r="13" spans="1:9" ht="51">
      <c r="A13" s="1"/>
      <c r="B13" s="13" t="s">
        <v>77</v>
      </c>
      <c r="C13" s="13" t="s">
        <v>79</v>
      </c>
      <c r="D13" s="23" t="s">
        <v>31</v>
      </c>
      <c r="E13" s="73" t="s">
        <v>873</v>
      </c>
      <c r="F13" s="75" t="s">
        <v>661</v>
      </c>
      <c r="G13" s="257" t="str">
        <f>HYPERLINK("https://videouroki.net/video/64-rod-glagolov-v-proshedshem-vremeni.html","Посмотреть видеоурок, перейдя по ссылке. Затем прочитать в учебнике рубрику ""Обрати внимание"" на с. 121, правило с. 122. Выполнить письменно упр. 216")</f>
        <v>Посмотреть видеоурок, перейдя по ссылке. Затем прочитать в учебнике рубрику "Обрати внимание" на с. 121, правило с. 122. Выполнить письменно упр. 216</v>
      </c>
      <c r="H13" s="75" t="s">
        <v>876</v>
      </c>
      <c r="I13" s="1"/>
    </row>
    <row r="14" spans="1:9" ht="76.5">
      <c r="A14" s="1"/>
      <c r="B14" s="13" t="s">
        <v>99</v>
      </c>
      <c r="C14" s="13" t="s">
        <v>101</v>
      </c>
      <c r="D14" s="32" t="s">
        <v>778</v>
      </c>
      <c r="E14" s="74" t="s">
        <v>877</v>
      </c>
      <c r="F14" s="38" t="s">
        <v>878</v>
      </c>
      <c r="G14" s="285" t="s">
        <v>879</v>
      </c>
      <c r="H14" s="38" t="s">
        <v>820</v>
      </c>
      <c r="I14" s="1"/>
    </row>
    <row r="15" spans="1:9" ht="12.75" customHeight="1">
      <c r="A15" s="1"/>
      <c r="B15" s="838" t="s">
        <v>128</v>
      </c>
      <c r="C15" s="836"/>
      <c r="D15" s="836"/>
      <c r="E15" s="836"/>
      <c r="F15" s="836"/>
      <c r="G15" s="836"/>
      <c r="H15" s="837"/>
      <c r="I15" s="1"/>
    </row>
    <row r="16" spans="1:9" ht="25.5">
      <c r="A16" s="1"/>
      <c r="B16" s="13" t="s">
        <v>142</v>
      </c>
      <c r="C16" s="13" t="s">
        <v>145</v>
      </c>
      <c r="D16" s="32" t="s">
        <v>31</v>
      </c>
      <c r="E16" s="73" t="s">
        <v>884</v>
      </c>
      <c r="F16" s="32" t="s">
        <v>885</v>
      </c>
      <c r="G16" s="193" t="e">
        <f>HYPERLINK("https://yandex.ru/video/preview/?filmId=3834940727245381034&amp;text=%D0%B8%D0%B7%D0%B3%D0%BE%D1%82%D0%BE%D0%B2%D0%BB%D0%B5%D0%BD%D0%B8%D0%B5+%D0%BF%D0%BE%D0%B7%D0%B4%D1%80%D0%B0%D0%B2%D0%B8%D1%82%D0%B5%D0%BB%D1%8C%D0%BD%D0%BE%D0%B9+%D0%BE%D1%82%D0%BA%D1%80%D"&amp;"1%8B%D1%82%D0%BA%D0%B8+%D0%BA+9+%D0%BC%D0%B0%D1%8F+3+%D0%BA%D0%BB%D0%B0%D1%81%D1%81&amp;path=wizard&amp;parent-reqid=1587918971334055-1421652879098413654300121-prestable-app-host-sas-web-yp-112&amp;redircnt=1587919028.1","Изготовление поздравительного письма к 9 мая")</f>
        <v>#VALUE!</v>
      </c>
      <c r="H16" s="32" t="s">
        <v>380</v>
      </c>
      <c r="I16" s="1"/>
    </row>
    <row r="17" spans="1:9" ht="38.25">
      <c r="A17" s="1"/>
      <c r="B17" s="176" t="s">
        <v>166</v>
      </c>
      <c r="C17" s="176" t="s">
        <v>167</v>
      </c>
      <c r="D17" s="32" t="s">
        <v>31</v>
      </c>
      <c r="E17" s="121" t="s">
        <v>888</v>
      </c>
      <c r="F17" s="32" t="s">
        <v>889</v>
      </c>
      <c r="G17" s="193" t="e">
        <f>HYPERLINK("https://yandex.ru/video/preview/?filmId=17504161346950545067&amp;text=на%20севере%20европы%203%20класс%20окружающий%20мир%20видеоурок%20скачать%20бесплатно&amp;path=wizard&amp;parent-reqid=1587994206741099-1751293775226564200000293-production-app-host-man-web-yp-104&amp;"&amp;"redircnt=1587994226.1","Посмотреть видеоурок, перейдя по ссылке")</f>
        <v>#VALUE!</v>
      </c>
      <c r="H17" s="32" t="s">
        <v>380</v>
      </c>
      <c r="I17" s="1"/>
    </row>
    <row r="18" spans="1:9" ht="25.5">
      <c r="A18" s="1"/>
      <c r="B18" s="176" t="s">
        <v>187</v>
      </c>
      <c r="C18" s="176" t="s">
        <v>189</v>
      </c>
      <c r="D18" s="32" t="s">
        <v>81</v>
      </c>
      <c r="E18" s="121" t="s">
        <v>893</v>
      </c>
      <c r="F18" s="32" t="s">
        <v>488</v>
      </c>
      <c r="G18" s="32" t="s">
        <v>489</v>
      </c>
      <c r="H18" s="32" t="s">
        <v>380</v>
      </c>
      <c r="I18" s="1"/>
    </row>
    <row r="19" spans="1:9" ht="13.5" customHeight="1">
      <c r="A19" s="1"/>
      <c r="B19" s="835" t="s">
        <v>252</v>
      </c>
      <c r="C19" s="836"/>
      <c r="D19" s="836"/>
      <c r="E19" s="836"/>
      <c r="F19" s="836"/>
      <c r="G19" s="836"/>
      <c r="H19" s="837"/>
      <c r="I19" s="1"/>
    </row>
    <row r="20" spans="1:9" ht="63.75">
      <c r="A20" s="1"/>
      <c r="B20" s="13" t="s">
        <v>29</v>
      </c>
      <c r="C20" s="13" t="s">
        <v>30</v>
      </c>
      <c r="D20" s="32" t="s">
        <v>81</v>
      </c>
      <c r="E20" s="73" t="s">
        <v>896</v>
      </c>
      <c r="F20" s="32" t="s">
        <v>887</v>
      </c>
      <c r="G20" s="32" t="s">
        <v>536</v>
      </c>
      <c r="H20" s="32" t="s">
        <v>55</v>
      </c>
      <c r="I20" s="1"/>
    </row>
    <row r="21" spans="1:9" ht="38.25">
      <c r="A21" s="1"/>
      <c r="B21" s="13" t="s">
        <v>77</v>
      </c>
      <c r="C21" s="13" t="s">
        <v>79</v>
      </c>
      <c r="D21" s="32" t="s">
        <v>31</v>
      </c>
      <c r="E21" s="73" t="s">
        <v>898</v>
      </c>
      <c r="F21" s="32" t="s">
        <v>899</v>
      </c>
      <c r="G21" s="96" t="str">
        <f>HYPERLINK("https://yandex.ru/video/preview/?filmId=2191522994364371090&amp;text=скачать%20видеоурок%20драгунский%20друг%20детства&amp;path=wizard&amp;parent-reqid=1587832940492231-1260396545785514250000291-production-app-host-man-web-yp-91&amp;redircnt=1587832943.1","Познакомиться с произведением в актёрском исполнении, перейдя по ссылке")</f>
        <v>Познакомиться с произведением в актёрском исполнении, перейдя по ссылке</v>
      </c>
      <c r="H21" s="23" t="s">
        <v>55</v>
      </c>
      <c r="I21" s="1"/>
    </row>
    <row r="22" spans="1:9" ht="38.25">
      <c r="A22" s="1"/>
      <c r="B22" s="13" t="s">
        <v>99</v>
      </c>
      <c r="C22" s="13" t="s">
        <v>101</v>
      </c>
      <c r="D22" s="32" t="s">
        <v>572</v>
      </c>
      <c r="E22" s="73" t="s">
        <v>903</v>
      </c>
      <c r="F22" s="32" t="s">
        <v>905</v>
      </c>
      <c r="G22" s="40" t="s">
        <v>906</v>
      </c>
      <c r="H22" s="23" t="s">
        <v>907</v>
      </c>
      <c r="I22" s="1"/>
    </row>
    <row r="23" spans="1:9" ht="12.75" customHeight="1">
      <c r="A23" s="1"/>
      <c r="B23" s="838" t="s">
        <v>128</v>
      </c>
      <c r="C23" s="836"/>
      <c r="D23" s="836"/>
      <c r="E23" s="836"/>
      <c r="F23" s="836"/>
      <c r="G23" s="836"/>
      <c r="H23" s="837"/>
      <c r="I23" s="1"/>
    </row>
    <row r="24" spans="1:9" ht="25.5">
      <c r="A24" s="1"/>
      <c r="B24" s="13" t="s">
        <v>142</v>
      </c>
      <c r="C24" s="13" t="s">
        <v>145</v>
      </c>
      <c r="D24" s="32" t="s">
        <v>703</v>
      </c>
      <c r="E24" s="73" t="s">
        <v>909</v>
      </c>
      <c r="F24" s="32" t="s">
        <v>663</v>
      </c>
      <c r="G24" s="96" t="str">
        <f>HYPERLINK(" https://onlinetestpad.com/ru/testview/28927-na-skolko-khorosho-ty-znaesh-tablicu-umnozheniya","Пройти онлайн-тест. Прислать в Вайбер")</f>
        <v>Пройти онлайн-тест. Прислать в Вайбер</v>
      </c>
      <c r="H24" s="23" t="s">
        <v>380</v>
      </c>
      <c r="I24" s="1"/>
    </row>
    <row r="25" spans="1:9" ht="38.25">
      <c r="A25" s="1"/>
      <c r="B25" s="176" t="s">
        <v>166</v>
      </c>
      <c r="C25" s="176" t="s">
        <v>167</v>
      </c>
      <c r="D25" s="32" t="s">
        <v>778</v>
      </c>
      <c r="E25" s="73" t="s">
        <v>913</v>
      </c>
      <c r="F25" s="32" t="s">
        <v>889</v>
      </c>
      <c r="G25" s="286" t="s">
        <v>914</v>
      </c>
      <c r="H25" s="23" t="s">
        <v>917</v>
      </c>
      <c r="I25" s="1"/>
    </row>
    <row r="26" spans="1:9" ht="12.75">
      <c r="A26" s="1"/>
      <c r="B26" s="176" t="s">
        <v>187</v>
      </c>
      <c r="C26" s="176" t="s">
        <v>189</v>
      </c>
      <c r="D26" s="32"/>
      <c r="E26" s="73"/>
      <c r="F26" s="32"/>
      <c r="G26" s="40"/>
      <c r="H26" s="23"/>
      <c r="I26" s="1"/>
    </row>
    <row r="27" spans="1:9" ht="13.5" customHeight="1">
      <c r="A27" s="1"/>
      <c r="B27" s="835" t="s">
        <v>278</v>
      </c>
      <c r="C27" s="836"/>
      <c r="D27" s="836"/>
      <c r="E27" s="836"/>
      <c r="F27" s="836"/>
      <c r="G27" s="836"/>
      <c r="H27" s="837"/>
      <c r="I27" s="1"/>
    </row>
    <row r="28" spans="1:9" ht="25.5">
      <c r="A28" s="1"/>
      <c r="B28" s="13" t="s">
        <v>29</v>
      </c>
      <c r="C28" s="13" t="s">
        <v>30</v>
      </c>
      <c r="D28" s="32" t="s">
        <v>31</v>
      </c>
      <c r="E28" s="73" t="s">
        <v>920</v>
      </c>
      <c r="F28" s="32" t="s">
        <v>921</v>
      </c>
      <c r="G28" s="76" t="str">
        <f>HYPERLINK("https://www.youtube.com/watch?v=GiHm4DoBIMw","Посмотреть видеоурок")</f>
        <v>Посмотреть видеоурок</v>
      </c>
      <c r="H28" s="32" t="s">
        <v>55</v>
      </c>
      <c r="I28" s="1"/>
    </row>
    <row r="29" spans="1:9" ht="25.5">
      <c r="A29" s="1"/>
      <c r="B29" s="13" t="s">
        <v>77</v>
      </c>
      <c r="C29" s="13" t="s">
        <v>79</v>
      </c>
      <c r="D29" s="32" t="s">
        <v>81</v>
      </c>
      <c r="E29" s="73" t="s">
        <v>926</v>
      </c>
      <c r="F29" s="73" t="s">
        <v>748</v>
      </c>
      <c r="G29" s="73" t="s">
        <v>928</v>
      </c>
      <c r="H29" s="23" t="s">
        <v>55</v>
      </c>
      <c r="I29" s="1"/>
    </row>
    <row r="30" spans="1:9" ht="38.25">
      <c r="A30" s="1"/>
      <c r="B30" s="13" t="s">
        <v>99</v>
      </c>
      <c r="C30" s="13" t="s">
        <v>101</v>
      </c>
      <c r="D30" s="32" t="s">
        <v>31</v>
      </c>
      <c r="E30" s="73" t="s">
        <v>933</v>
      </c>
      <c r="F30" s="32" t="s">
        <v>934</v>
      </c>
      <c r="G30" s="96" t="str">
        <f>HYPERLINK("https://www.youtube.com/watch?v=KUaeQ4RVWlU","Посмотреть видеоурок, перейдя по ссылке. Затем прочитать правило в учебнике с. 124, выполнить письменно упр. 223 с. 124")</f>
        <v>Посмотреть видеоурок, перейдя по ссылке. Затем прочитать правило в учебнике с. 124, выполнить письменно упр. 223 с. 124</v>
      </c>
      <c r="H30" s="23" t="s">
        <v>935</v>
      </c>
      <c r="I30" s="1"/>
    </row>
    <row r="31" spans="1:9" ht="12.75" customHeight="1">
      <c r="A31" s="1"/>
      <c r="B31" s="838" t="s">
        <v>128</v>
      </c>
      <c r="C31" s="836"/>
      <c r="D31" s="836"/>
      <c r="E31" s="836"/>
      <c r="F31" s="836"/>
      <c r="G31" s="836"/>
      <c r="H31" s="837"/>
      <c r="I31" s="1"/>
    </row>
    <row r="32" spans="1:9" ht="25.5">
      <c r="A32" s="1"/>
      <c r="B32" s="13" t="s">
        <v>142</v>
      </c>
      <c r="C32" s="13" t="s">
        <v>145</v>
      </c>
      <c r="D32" s="32" t="s">
        <v>703</v>
      </c>
      <c r="E32" s="73" t="s">
        <v>937</v>
      </c>
      <c r="F32" s="32" t="s">
        <v>938</v>
      </c>
      <c r="G32" s="96" t="str">
        <f>HYPERLINK("https://onlinetestpad.com/ru/testview/268235-ustnye-priemy-vychisleniya-v-predelakh-1000","пройти онлайн-тест, прислать скрин результата в Вайбер ")</f>
        <v xml:space="preserve">пройти онлайн-тест, прислать скрин результата в Вайбер </v>
      </c>
      <c r="H32" s="23" t="s">
        <v>380</v>
      </c>
      <c r="I32" s="1"/>
    </row>
    <row r="33" spans="1:9" ht="25.5">
      <c r="A33" s="1"/>
      <c r="B33" s="13" t="s">
        <v>166</v>
      </c>
      <c r="C33" s="13" t="s">
        <v>167</v>
      </c>
      <c r="D33" s="32" t="s">
        <v>940</v>
      </c>
      <c r="E33" s="73" t="s">
        <v>941</v>
      </c>
      <c r="F33" s="32" t="s">
        <v>923</v>
      </c>
      <c r="G33" s="96" t="e">
        <f>HYPERLINK("https://yandex.ru/video/preview/?filmId=8756364028161089820&amp;text=%D0%9A%D0%B0%D1%80%D1%82%D0%B8%D0%BD%D0%B0-%20%D0%BD%D0%B0%D1%82%D1%8E%D1%80%D0%BC%D0%BE%D1%80%D1%82%203%20%D0%BA%D0%BB%D0%B0%D1%81%D1%81%20%D0%B2%D0%B8%D0%B4%D0%B5%D0%BE%D1%83%D1%80%D0%BE%D"&amp;"0%BA&amp;path=wizard&amp;parent-reqid=1587911134073556-985511494959779573000121-production-app-host-sas-web-yp-101&amp;redircnt=1587911140.1","Посмотреть видеоурок, нарисовать натюрморт- прислать в Вайбер")</f>
        <v>#VALUE!</v>
      </c>
      <c r="H33" s="23" t="s">
        <v>55</v>
      </c>
      <c r="I33" s="1"/>
    </row>
    <row r="34" spans="1:9" ht="33" customHeight="1">
      <c r="A34" s="1"/>
      <c r="B34" s="13" t="s">
        <v>187</v>
      </c>
      <c r="C34" s="13" t="s">
        <v>189</v>
      </c>
      <c r="D34" s="32" t="s">
        <v>81</v>
      </c>
      <c r="E34" s="186" t="s">
        <v>946</v>
      </c>
      <c r="F34" s="95" t="s">
        <v>947</v>
      </c>
      <c r="G34" s="256" t="str">
        <f>HYPERLINK("https://arch.rgdb.ru/xmlui/handle/123456789/47491#page/1/mode/2up","читаем! Герои-пионеры. Валя Котик. перейди те по ссылке")</f>
        <v>читаем! Герои-пионеры. Валя Котик. перейди те по ссылке</v>
      </c>
      <c r="H34" s="32" t="s">
        <v>380</v>
      </c>
      <c r="I34" s="1"/>
    </row>
    <row r="35" spans="1:9" ht="37.5" customHeight="1">
      <c r="A35" s="1"/>
      <c r="B35" s="13" t="s">
        <v>433</v>
      </c>
      <c r="C35" s="13" t="s">
        <v>434</v>
      </c>
      <c r="D35" s="32" t="s">
        <v>948</v>
      </c>
      <c r="E35" s="186" t="s">
        <v>949</v>
      </c>
      <c r="F35" s="32" t="s">
        <v>194</v>
      </c>
      <c r="G35" s="287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35" s="32" t="s">
        <v>55</v>
      </c>
      <c r="I35" s="1"/>
    </row>
    <row r="36" spans="1:9" ht="18" customHeight="1">
      <c r="A36" s="1"/>
      <c r="B36" s="835"/>
      <c r="C36" s="836"/>
      <c r="D36" s="836"/>
      <c r="E36" s="836"/>
      <c r="F36" s="836"/>
      <c r="G36" s="836"/>
      <c r="H36" s="837"/>
      <c r="I36" s="1"/>
    </row>
    <row r="37" spans="1:9" ht="12.75">
      <c r="A37" s="189"/>
      <c r="B37" s="17"/>
      <c r="C37" s="17"/>
      <c r="D37" s="79"/>
      <c r="E37" s="79"/>
      <c r="F37" s="79"/>
      <c r="G37" s="226"/>
      <c r="H37" s="79"/>
      <c r="I37" s="1"/>
    </row>
    <row r="38" spans="1:9" ht="12.75">
      <c r="A38" s="1"/>
      <c r="B38" s="17"/>
      <c r="C38" s="17"/>
      <c r="D38" s="79"/>
      <c r="E38" s="79"/>
      <c r="F38" s="79"/>
      <c r="G38" s="227"/>
      <c r="H38" s="27"/>
      <c r="I38" s="1"/>
    </row>
    <row r="39" spans="1:9" ht="12.75">
      <c r="A39" s="1"/>
      <c r="B39" s="17"/>
      <c r="C39" s="17"/>
      <c r="D39" s="79"/>
      <c r="E39" s="79"/>
      <c r="F39" s="79"/>
      <c r="G39" s="227"/>
      <c r="H39" s="27"/>
      <c r="I39" s="1"/>
    </row>
    <row r="40" spans="1:9" ht="12.75" customHeight="1">
      <c r="A40" s="1"/>
      <c r="B40" s="839"/>
      <c r="C40" s="840"/>
      <c r="D40" s="840"/>
      <c r="E40" s="840"/>
      <c r="F40" s="840"/>
      <c r="G40" s="840"/>
      <c r="H40" s="840"/>
      <c r="I40" s="1"/>
    </row>
    <row r="41" spans="1:9" ht="12.75">
      <c r="A41" s="1"/>
      <c r="B41" s="17"/>
      <c r="C41" s="17"/>
      <c r="D41" s="79"/>
      <c r="E41" s="79"/>
      <c r="F41" s="79"/>
      <c r="G41" s="227"/>
      <c r="H41" s="27"/>
      <c r="I41" s="1"/>
    </row>
    <row r="42" spans="1:9" ht="12.75">
      <c r="A42" s="1"/>
      <c r="B42" s="17"/>
      <c r="C42" s="17"/>
      <c r="D42" s="79"/>
      <c r="E42" s="79"/>
      <c r="F42" s="79"/>
      <c r="G42" s="227"/>
      <c r="H42" s="27"/>
      <c r="I42" s="1"/>
    </row>
    <row r="43" spans="1:9" ht="28.5" customHeight="1">
      <c r="A43" s="1"/>
      <c r="B43" s="17"/>
      <c r="C43" s="17"/>
      <c r="D43" s="79"/>
      <c r="E43" s="232"/>
      <c r="F43" s="79"/>
      <c r="G43" s="79"/>
      <c r="H43" s="79"/>
      <c r="I43" s="1"/>
    </row>
    <row r="44" spans="1:9" ht="38.25" customHeight="1">
      <c r="A44" s="1"/>
      <c r="B44" s="17"/>
      <c r="C44" s="17"/>
      <c r="D44" s="79"/>
      <c r="E44" s="288"/>
      <c r="F44" s="79"/>
      <c r="G44" s="227"/>
      <c r="H44" s="79"/>
      <c r="I44" s="1"/>
    </row>
    <row r="45" spans="1:9" ht="18" customHeight="1">
      <c r="A45" s="1"/>
      <c r="B45" s="841"/>
      <c r="C45" s="840"/>
      <c r="D45" s="840"/>
      <c r="E45" s="840"/>
      <c r="F45" s="840"/>
      <c r="G45" s="840"/>
      <c r="H45" s="840"/>
      <c r="I45" s="1"/>
    </row>
    <row r="46" spans="1:9" ht="12.75">
      <c r="A46" s="1"/>
      <c r="B46" s="151"/>
      <c r="C46" s="151"/>
      <c r="D46" s="234"/>
      <c r="E46" s="79"/>
      <c r="F46" s="79"/>
      <c r="G46" s="79"/>
      <c r="H46" s="79"/>
      <c r="I46" s="1"/>
    </row>
    <row r="47" spans="1:9" ht="12.75">
      <c r="A47" s="1"/>
      <c r="B47" s="151"/>
      <c r="C47" s="151"/>
      <c r="D47" s="234"/>
      <c r="E47" s="79"/>
      <c r="F47" s="79"/>
      <c r="G47" s="79"/>
      <c r="H47" s="27"/>
      <c r="I47" s="1"/>
    </row>
    <row r="48" spans="1:9" ht="12.75">
      <c r="A48" s="1"/>
      <c r="B48" s="151"/>
      <c r="C48" s="151"/>
      <c r="D48" s="79"/>
      <c r="E48" s="79"/>
      <c r="F48" s="79"/>
      <c r="G48" s="79"/>
      <c r="H48" s="27"/>
      <c r="I48" s="1"/>
    </row>
    <row r="49" spans="1:9" ht="12.75" customHeight="1">
      <c r="A49" s="1"/>
      <c r="B49" s="839"/>
      <c r="C49" s="840"/>
      <c r="D49" s="840"/>
      <c r="E49" s="840"/>
      <c r="F49" s="840"/>
      <c r="G49" s="840"/>
      <c r="H49" s="840"/>
      <c r="I49" s="1"/>
    </row>
    <row r="50" spans="1:9" ht="12.75">
      <c r="A50" s="1"/>
      <c r="B50" s="17"/>
      <c r="C50" s="17"/>
      <c r="D50" s="234"/>
      <c r="E50" s="79"/>
      <c r="F50" s="79"/>
      <c r="G50" s="227"/>
      <c r="H50" s="27"/>
      <c r="I50" s="1"/>
    </row>
    <row r="51" spans="1:9" ht="12.75">
      <c r="A51" s="1"/>
      <c r="B51" s="236"/>
      <c r="C51" s="236"/>
      <c r="D51" s="175"/>
      <c r="E51" s="175"/>
      <c r="F51" s="175"/>
      <c r="G51" s="175"/>
      <c r="H51" s="175"/>
      <c r="I51" s="1"/>
    </row>
    <row r="52" spans="1:9" ht="12.75">
      <c r="A52" s="1"/>
      <c r="B52" s="175"/>
      <c r="C52" s="175"/>
      <c r="D52" s="175"/>
      <c r="E52" s="175"/>
      <c r="F52" s="175"/>
      <c r="G52" s="175"/>
      <c r="H52" s="175"/>
      <c r="I52" s="1"/>
    </row>
    <row r="53" spans="1:9" ht="12.75">
      <c r="A53" s="1"/>
      <c r="B53" s="175"/>
      <c r="C53" s="175"/>
      <c r="D53" s="175"/>
      <c r="E53" s="175"/>
      <c r="F53" s="175"/>
      <c r="G53" s="175"/>
      <c r="H53" s="175"/>
      <c r="I53" s="1"/>
    </row>
    <row r="54" spans="1:9" ht="12.75">
      <c r="A54" s="1"/>
      <c r="B54" s="175"/>
      <c r="C54" s="175"/>
      <c r="D54" s="175"/>
      <c r="E54" s="175"/>
      <c r="F54" s="175"/>
      <c r="G54" s="175"/>
      <c r="H54" s="175"/>
      <c r="I54" s="1"/>
    </row>
    <row r="55" spans="1:9" ht="12.75">
      <c r="A55" s="1"/>
      <c r="B55" s="175"/>
      <c r="C55" s="175"/>
      <c r="D55" s="175"/>
      <c r="E55" s="175"/>
      <c r="F55" s="175"/>
      <c r="G55" s="175"/>
      <c r="H55" s="175"/>
      <c r="I55" s="1"/>
    </row>
    <row r="56" spans="1:9" ht="12.75">
      <c r="A56" s="1"/>
      <c r="B56" s="175"/>
      <c r="C56" s="175"/>
      <c r="D56" s="175"/>
      <c r="E56" s="175"/>
      <c r="F56" s="175"/>
      <c r="G56" s="175"/>
      <c r="H56" s="175"/>
      <c r="I56" s="1"/>
    </row>
    <row r="57" spans="1:9" ht="12.75">
      <c r="A57" s="1"/>
      <c r="B57" s="175"/>
      <c r="C57" s="175"/>
      <c r="D57" s="175"/>
      <c r="E57" s="175"/>
      <c r="F57" s="175"/>
      <c r="G57" s="175"/>
      <c r="H57" s="175"/>
      <c r="I57" s="1"/>
    </row>
    <row r="58" spans="1:9" ht="12.75">
      <c r="A58" s="1"/>
      <c r="B58" s="175"/>
      <c r="C58" s="175"/>
      <c r="D58" s="175"/>
      <c r="E58" s="175"/>
      <c r="F58" s="175"/>
      <c r="G58" s="175"/>
      <c r="H58" s="175"/>
      <c r="I58" s="1"/>
    </row>
    <row r="59" spans="1:9" ht="12.75">
      <c r="A59" s="1"/>
      <c r="B59" s="175"/>
      <c r="C59" s="175"/>
      <c r="D59" s="175"/>
      <c r="E59" s="175"/>
      <c r="F59" s="175"/>
      <c r="G59" s="175"/>
      <c r="H59" s="175"/>
      <c r="I59" s="1"/>
    </row>
    <row r="60" spans="1:9" ht="12.75">
      <c r="A60" s="1"/>
      <c r="B60" s="175"/>
      <c r="C60" s="175"/>
      <c r="D60" s="175"/>
      <c r="E60" s="175"/>
      <c r="F60" s="175"/>
      <c r="G60" s="175"/>
      <c r="H60" s="175"/>
      <c r="I60" s="1"/>
    </row>
    <row r="61" spans="1:9" ht="12.75">
      <c r="A61" s="1"/>
      <c r="B61" s="175"/>
      <c r="C61" s="175"/>
      <c r="D61" s="175"/>
      <c r="E61" s="175"/>
      <c r="F61" s="175"/>
      <c r="G61" s="175"/>
      <c r="H61" s="175"/>
      <c r="I61" s="1"/>
    </row>
    <row r="62" spans="1:9" ht="12.75">
      <c r="A62" s="1"/>
      <c r="B62" s="175"/>
      <c r="C62" s="175"/>
      <c r="D62" s="175"/>
      <c r="E62" s="175"/>
      <c r="F62" s="175"/>
      <c r="G62" s="175"/>
      <c r="H62" s="175"/>
      <c r="I62" s="1"/>
    </row>
    <row r="63" spans="1:9" ht="12.75">
      <c r="A63" s="1"/>
      <c r="B63" s="175"/>
      <c r="C63" s="175"/>
      <c r="D63" s="175"/>
      <c r="E63" s="175"/>
      <c r="F63" s="175"/>
      <c r="G63" s="175"/>
      <c r="H63" s="175"/>
      <c r="I63" s="1"/>
    </row>
    <row r="64" spans="1:9" ht="12.75">
      <c r="A64" s="1"/>
      <c r="B64" s="175"/>
      <c r="C64" s="175"/>
      <c r="D64" s="175"/>
      <c r="E64" s="175"/>
      <c r="F64" s="175"/>
      <c r="G64" s="175"/>
      <c r="H64" s="175"/>
      <c r="I64" s="1"/>
    </row>
    <row r="65" spans="1:9" ht="12.75">
      <c r="A65" s="1"/>
      <c r="B65" s="175"/>
      <c r="C65" s="175"/>
      <c r="D65" s="175"/>
      <c r="E65" s="175"/>
      <c r="F65" s="175"/>
      <c r="G65" s="175"/>
      <c r="H65" s="175"/>
      <c r="I65" s="1"/>
    </row>
    <row r="66" spans="1:9" ht="12.75">
      <c r="A66" s="1"/>
      <c r="B66" s="175"/>
      <c r="C66" s="175"/>
      <c r="D66" s="175"/>
      <c r="E66" s="175"/>
      <c r="F66" s="175"/>
      <c r="G66" s="175"/>
      <c r="H66" s="175"/>
      <c r="I66" s="1"/>
    </row>
    <row r="67" spans="1:9" ht="12.75">
      <c r="A67" s="1"/>
      <c r="B67" s="175"/>
      <c r="C67" s="175"/>
      <c r="D67" s="175"/>
      <c r="E67" s="175"/>
      <c r="F67" s="175"/>
      <c r="G67" s="175"/>
      <c r="H67" s="175"/>
      <c r="I67" s="1"/>
    </row>
    <row r="68" spans="1:9" ht="12.75">
      <c r="A68" s="1"/>
      <c r="B68" s="175"/>
      <c r="C68" s="175"/>
      <c r="D68" s="175"/>
      <c r="E68" s="175"/>
      <c r="F68" s="175"/>
      <c r="G68" s="175"/>
      <c r="H68" s="175"/>
      <c r="I68" s="1"/>
    </row>
    <row r="69" spans="1:9" ht="12.75">
      <c r="A69" s="1"/>
      <c r="B69" s="175"/>
      <c r="C69" s="175"/>
      <c r="D69" s="175"/>
      <c r="E69" s="175"/>
      <c r="F69" s="175"/>
      <c r="G69" s="175"/>
      <c r="H69" s="175"/>
      <c r="I69" s="1"/>
    </row>
    <row r="70" spans="1:9" ht="12.75">
      <c r="A70" s="1"/>
      <c r="B70" s="175"/>
      <c r="C70" s="175"/>
      <c r="D70" s="175"/>
      <c r="E70" s="175"/>
      <c r="F70" s="175"/>
      <c r="G70" s="175"/>
      <c r="H70" s="175"/>
      <c r="I70" s="1"/>
    </row>
    <row r="71" spans="1:9" ht="12.75">
      <c r="A71" s="1"/>
      <c r="B71" s="175"/>
      <c r="C71" s="175"/>
      <c r="D71" s="175"/>
      <c r="E71" s="175"/>
      <c r="F71" s="175"/>
      <c r="G71" s="175"/>
      <c r="H71" s="175"/>
      <c r="I71" s="1"/>
    </row>
    <row r="72" spans="1:9" ht="12.75">
      <c r="A72" s="1"/>
      <c r="B72" s="175"/>
      <c r="C72" s="175"/>
      <c r="D72" s="175"/>
      <c r="E72" s="175"/>
      <c r="F72" s="175"/>
      <c r="G72" s="175"/>
      <c r="H72" s="175"/>
      <c r="I72" s="1"/>
    </row>
    <row r="73" spans="1:9" ht="12.75">
      <c r="A73" s="1"/>
      <c r="B73" s="175"/>
      <c r="C73" s="175"/>
      <c r="D73" s="175"/>
      <c r="E73" s="175"/>
      <c r="F73" s="175"/>
      <c r="G73" s="175"/>
      <c r="H73" s="175"/>
      <c r="I73" s="1"/>
    </row>
    <row r="74" spans="1:9" ht="12.75">
      <c r="A74" s="1"/>
      <c r="B74" s="175"/>
      <c r="C74" s="175"/>
      <c r="D74" s="175"/>
      <c r="E74" s="175"/>
      <c r="F74" s="175"/>
      <c r="G74" s="175"/>
      <c r="H74" s="175"/>
      <c r="I74" s="1"/>
    </row>
    <row r="75" spans="1:9" ht="12.75">
      <c r="A75" s="1"/>
      <c r="B75" s="175"/>
      <c r="C75" s="175"/>
      <c r="D75" s="175"/>
      <c r="E75" s="175"/>
      <c r="F75" s="175"/>
      <c r="G75" s="175"/>
      <c r="H75" s="175"/>
      <c r="I75" s="1"/>
    </row>
    <row r="76" spans="1:9" ht="12.75">
      <c r="A76" s="1"/>
      <c r="B76" s="175"/>
      <c r="C76" s="175"/>
      <c r="D76" s="175"/>
      <c r="E76" s="175"/>
      <c r="F76" s="175"/>
      <c r="G76" s="175"/>
      <c r="H76" s="175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</sheetData>
  <mergeCells count="13">
    <mergeCell ref="B1:H1"/>
    <mergeCell ref="B2:H2"/>
    <mergeCell ref="B7:H7"/>
    <mergeCell ref="B11:H11"/>
    <mergeCell ref="B15:H15"/>
    <mergeCell ref="B19:H19"/>
    <mergeCell ref="B23:H23"/>
    <mergeCell ref="B49:H49"/>
    <mergeCell ref="B36:H36"/>
    <mergeCell ref="B45:H45"/>
    <mergeCell ref="B27:H27"/>
    <mergeCell ref="B31:H31"/>
    <mergeCell ref="B40:H40"/>
  </mergeCells>
  <hyperlinks>
    <hyperlink ref="G10" r:id="rId1"/>
  </hyperlink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77"/>
  <sheetViews>
    <sheetView workbookViewId="0">
      <selection activeCell="O7" sqref="O7"/>
    </sheetView>
  </sheetViews>
  <sheetFormatPr defaultColWidth="14.42578125" defaultRowHeight="15.75" customHeight="1"/>
  <cols>
    <col min="1" max="1" width="7" customWidth="1"/>
    <col min="4" max="4" width="18.5703125" customWidth="1"/>
    <col min="5" max="5" width="22.42578125" customWidth="1"/>
    <col min="6" max="6" width="32.42578125" customWidth="1"/>
    <col min="7" max="7" width="30.140625" customWidth="1"/>
    <col min="8" max="8" width="32.28515625" customWidth="1"/>
    <col min="9" max="9" width="8.85546875" customWidth="1"/>
  </cols>
  <sheetData>
    <row r="1" spans="1:9" ht="32.25" customHeight="1">
      <c r="A1" s="1"/>
      <c r="B1" s="842" t="s">
        <v>954</v>
      </c>
      <c r="C1" s="836"/>
      <c r="D1" s="836"/>
      <c r="E1" s="836"/>
      <c r="F1" s="836"/>
      <c r="G1" s="836"/>
      <c r="H1" s="837"/>
      <c r="I1" s="1"/>
    </row>
    <row r="2" spans="1:9" ht="25.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17</v>
      </c>
      <c r="H3" s="13" t="s">
        <v>18</v>
      </c>
      <c r="I3" s="1"/>
    </row>
    <row r="4" spans="1:9" ht="38.25">
      <c r="A4" s="1"/>
      <c r="B4" s="13" t="s">
        <v>29</v>
      </c>
      <c r="C4" s="13" t="s">
        <v>30</v>
      </c>
      <c r="D4" s="20" t="s">
        <v>31</v>
      </c>
      <c r="E4" s="20" t="s">
        <v>955</v>
      </c>
      <c r="F4" s="30" t="s">
        <v>956</v>
      </c>
      <c r="G4" s="22" t="e">
        <f>HYPERLINK("https://yandex.ru/video/preview/?filmId=6811254637420800188&amp;text=%D0%BF%D0%B8%D1%81%D1%8C%D0%BC%D0%B5%D0%BD%D0%BD%D0%BE%D0%B5%20%D0%B4%D0%B5%D0%BB%D0%B5%D0%BD%D0%B8%D0%B5%20%D0%BD%D0%B0%20%D1%82%D1%80%D0%B5%D1%85%D0%B7%D0%BD%D0%B0%D1%87%D0%BD%D0%BE%D0%B5%"&amp;"20%D1%87%D0%B8%D1%81%D0%BB%D0%BE%204%20%D0%BA%D0%BB%D0%B0%D1%81%D1%81%20%D0%B8%D0%BD%D1%84%D0%BE%D1%83%D1%80%D0%BE%D0%BA&amp;path=wizard&amp;parent-reqid=1587928110540034-1591230257109331275300247-production-app-host-vla-web-yp-248&amp;redircnt=1587928132.1","Просмотреть ссылку, в тетради выполнить письменные задания.")</f>
        <v>#VALUE!</v>
      </c>
      <c r="H4" s="30" t="s">
        <v>957</v>
      </c>
      <c r="I4" s="1"/>
    </row>
    <row r="5" spans="1:9" ht="38.25">
      <c r="A5" s="1"/>
      <c r="B5" s="13" t="s">
        <v>77</v>
      </c>
      <c r="C5" s="13" t="s">
        <v>79</v>
      </c>
      <c r="D5" s="23" t="s">
        <v>31</v>
      </c>
      <c r="E5" s="20" t="s">
        <v>958</v>
      </c>
      <c r="F5" s="30" t="s">
        <v>959</v>
      </c>
      <c r="G5" s="290" t="e">
        <f>HYPERLINK("https://yandex.ru/video/preview/?filmId=15748761702680439299&amp;text=%D0%B2%D0%BE%D0%B7%D0%B2%D1%80%D0%B0%D1%82%D0%BD%D1%8B%D0%B5%20%D0%B3%D0%BB%D0%B0%D0%B3%D0%BE%D0%BB%D1%8B%20%D0%B8%D0%BD%D1%84%D0%BE%D1%83%D1%80%D0%BE%D0%BA%204%20%D0%BA%D0%BB%D0%B0%D1%81%D"&amp;"1%81&amp;path=wizard&amp;parent-reqid=1587930896443999-921882069143959983500121-production-app-host-vla-web-yp-211&amp;redircnt=1587930942.1","Внимательно изучить видеоурок, устно выполнить упр 218")</f>
        <v>#VALUE!</v>
      </c>
      <c r="H5" s="30" t="s">
        <v>960</v>
      </c>
      <c r="I5" s="1"/>
    </row>
    <row r="6" spans="1:9" ht="63.75">
      <c r="A6" s="1"/>
      <c r="B6" s="847" t="s">
        <v>99</v>
      </c>
      <c r="C6" s="847" t="s">
        <v>101</v>
      </c>
      <c r="D6" s="23" t="s">
        <v>81</v>
      </c>
      <c r="E6" s="31" t="s">
        <v>961</v>
      </c>
      <c r="F6" s="199" t="s">
        <v>962</v>
      </c>
      <c r="G6" s="67" t="s">
        <v>963</v>
      </c>
      <c r="H6" s="30" t="s">
        <v>964</v>
      </c>
      <c r="I6" s="1"/>
    </row>
    <row r="7" spans="1:9" ht="25.5">
      <c r="A7" s="1"/>
      <c r="B7" s="848"/>
      <c r="C7" s="848"/>
      <c r="D7" s="23" t="s">
        <v>81</v>
      </c>
      <c r="E7" s="190" t="s">
        <v>965</v>
      </c>
      <c r="F7" s="30" t="s">
        <v>556</v>
      </c>
      <c r="G7" s="30" t="s">
        <v>557</v>
      </c>
      <c r="H7" s="30" t="s">
        <v>558</v>
      </c>
      <c r="I7" s="1"/>
    </row>
    <row r="8" spans="1:9" ht="12.75" customHeight="1">
      <c r="A8" s="1"/>
      <c r="B8" s="838" t="s">
        <v>966</v>
      </c>
      <c r="C8" s="836"/>
      <c r="D8" s="836"/>
      <c r="E8" s="836"/>
      <c r="F8" s="836"/>
      <c r="G8" s="836"/>
      <c r="H8" s="837"/>
      <c r="I8" s="1"/>
    </row>
    <row r="9" spans="1:9" ht="25.5">
      <c r="A9" s="1"/>
      <c r="B9" s="13" t="s">
        <v>142</v>
      </c>
      <c r="C9" s="13" t="s">
        <v>145</v>
      </c>
      <c r="D9" s="23" t="s">
        <v>31</v>
      </c>
      <c r="E9" s="31" t="s">
        <v>967</v>
      </c>
      <c r="F9" s="20" t="s">
        <v>968</v>
      </c>
      <c r="G9" s="40" t="s">
        <v>969</v>
      </c>
      <c r="H9" s="23" t="s">
        <v>55</v>
      </c>
      <c r="I9" s="1"/>
    </row>
    <row r="10" spans="1:9" ht="89.25">
      <c r="A10" s="1"/>
      <c r="B10" s="13" t="s">
        <v>166</v>
      </c>
      <c r="C10" s="13" t="s">
        <v>167</v>
      </c>
      <c r="D10" s="23" t="s">
        <v>81</v>
      </c>
      <c r="E10" s="31" t="s">
        <v>970</v>
      </c>
      <c r="F10" s="32" t="s">
        <v>535</v>
      </c>
      <c r="G10" s="32" t="s">
        <v>536</v>
      </c>
      <c r="H10" s="23" t="s">
        <v>55</v>
      </c>
      <c r="I10" s="1"/>
    </row>
    <row r="11" spans="1:9" ht="13.5" customHeight="1">
      <c r="A11" s="1"/>
      <c r="B11" s="835" t="s">
        <v>219</v>
      </c>
      <c r="C11" s="836"/>
      <c r="D11" s="836"/>
      <c r="E11" s="836"/>
      <c r="F11" s="836"/>
      <c r="G11" s="836"/>
      <c r="H11" s="837"/>
      <c r="I11" s="1"/>
    </row>
    <row r="12" spans="1:9" ht="25.5">
      <c r="A12" s="1"/>
      <c r="B12" s="13" t="s">
        <v>29</v>
      </c>
      <c r="C12" s="13" t="s">
        <v>30</v>
      </c>
      <c r="D12" s="32" t="s">
        <v>81</v>
      </c>
      <c r="E12" s="73" t="s">
        <v>971</v>
      </c>
      <c r="F12" s="23" t="s">
        <v>956</v>
      </c>
      <c r="G12" s="32" t="s">
        <v>972</v>
      </c>
      <c r="H12" s="32" t="s">
        <v>973</v>
      </c>
      <c r="I12" s="1"/>
    </row>
    <row r="13" spans="1:9" ht="38.25">
      <c r="A13" s="1"/>
      <c r="B13" s="13" t="s">
        <v>77</v>
      </c>
      <c r="C13" s="13" t="s">
        <v>79</v>
      </c>
      <c r="D13" s="32" t="s">
        <v>81</v>
      </c>
      <c r="E13" s="31" t="s">
        <v>974</v>
      </c>
      <c r="F13" s="32" t="s">
        <v>975</v>
      </c>
      <c r="G13" s="32" t="s">
        <v>928</v>
      </c>
      <c r="H13" s="32" t="s">
        <v>55</v>
      </c>
      <c r="I13" s="1"/>
    </row>
    <row r="14" spans="1:9" ht="38.25" customHeight="1">
      <c r="A14" s="1"/>
      <c r="B14" s="847" t="s">
        <v>99</v>
      </c>
      <c r="C14" s="847" t="s">
        <v>101</v>
      </c>
      <c r="D14" s="32" t="s">
        <v>31</v>
      </c>
      <c r="E14" s="74" t="s">
        <v>976</v>
      </c>
      <c r="F14" s="32" t="s">
        <v>554</v>
      </c>
      <c r="G14" s="193" t="e">
        <f>HYPERLINK("https://yandex.ru/video/preview?filmId=2774766086215066279&amp;text=%D1%84%D0%B8%D0%BB%D1%8C%D0%BC%20%D0%BE%20%D0%BF%D1%80%D0%BE%D1%84%D0%B5%D1%81%D1%81%D0%B8%D1%8F%D1%85%20%D0%B2%20%D0%B2%D0%B5%D0%BB%D0%B8%D0%BA%D0%BE%D0%B1%D1%80%D0%B8%D1%82%D0%B0%D0%BD%D0%B"&amp;"8%D0%B8%20%D0%B4%D0%BB%D1%8F%20%D1%88%D0%BA%D0%BE%D0%BB%D1%8C%D0%BD%D0%B8%D0%BA%D0%BE%D0%B2&amp;path=wizard&amp;parent-reqid=1587886059842345-1061534013292459028200291-production-app-host-man-web-yp-173&amp;redircnt=1587886072.1","Посмотреть видео о профессиях в Великобритании и записать какие профессии вы услышали ")</f>
        <v>#VALUE!</v>
      </c>
      <c r="H14" s="32" t="s">
        <v>380</v>
      </c>
      <c r="I14" s="1"/>
    </row>
    <row r="15" spans="1:9" ht="38.25">
      <c r="A15" s="1"/>
      <c r="B15" s="848"/>
      <c r="C15" s="848"/>
      <c r="D15" s="23" t="s">
        <v>977</v>
      </c>
      <c r="E15" s="74" t="s">
        <v>978</v>
      </c>
      <c r="F15" s="32" t="s">
        <v>979</v>
      </c>
      <c r="G15" s="188" t="s">
        <v>980</v>
      </c>
      <c r="H15" s="32" t="s">
        <v>981</v>
      </c>
      <c r="I15" s="1"/>
    </row>
    <row r="16" spans="1:9" ht="12.75" customHeight="1">
      <c r="A16" s="1"/>
      <c r="B16" s="838" t="s">
        <v>128</v>
      </c>
      <c r="C16" s="836"/>
      <c r="D16" s="836"/>
      <c r="E16" s="836"/>
      <c r="F16" s="836"/>
      <c r="G16" s="836"/>
      <c r="H16" s="837"/>
      <c r="I16" s="1"/>
    </row>
    <row r="17" spans="1:9" ht="38.25">
      <c r="A17" s="1"/>
      <c r="B17" s="13" t="s">
        <v>142</v>
      </c>
      <c r="C17" s="13" t="s">
        <v>145</v>
      </c>
      <c r="D17" s="32" t="s">
        <v>81</v>
      </c>
      <c r="E17" s="73" t="s">
        <v>982</v>
      </c>
      <c r="F17" s="32" t="s">
        <v>959</v>
      </c>
      <c r="G17" s="65" t="s">
        <v>983</v>
      </c>
      <c r="H17" s="32" t="s">
        <v>984</v>
      </c>
      <c r="I17" s="1"/>
    </row>
    <row r="18" spans="1:9" ht="51">
      <c r="A18" s="1"/>
      <c r="B18" s="13" t="s">
        <v>166</v>
      </c>
      <c r="C18" s="13" t="s">
        <v>167</v>
      </c>
      <c r="D18" s="32" t="s">
        <v>31</v>
      </c>
      <c r="E18" s="194" t="s">
        <v>985</v>
      </c>
      <c r="F18" s="32" t="s">
        <v>986</v>
      </c>
      <c r="G18" s="96" t="e">
        <f>HYPERLINK("https://yandex.ru/video/preview/?filmId=14286009007469275482&amp;text=%D1%81%D1%82%D0%B0%D1%82%D1%8C%D1%8F%20%D0%BA%D0%BE%D1%81%D0%BC%D0%B8%D1%87%D0%B5%D1%81%D0%BA%D0%B0%D1%8F%20%D1%81%D1%82%D0%BE%D0%BB%D0%B8%D1%86%D0%B0&amp;path=wizard&amp;parent-reqid=1587927757687"&amp;"646-892014273736348344800243-production-app-host-vla-web-yp-146&amp;redircnt=1587927782.1","Посмотреть видеосюжет, перечислить интересные моменты")</f>
        <v>#VALUE!</v>
      </c>
      <c r="H18" s="32" t="s">
        <v>55</v>
      </c>
      <c r="I18" s="1"/>
    </row>
    <row r="19" spans="1:9" ht="13.5" customHeight="1">
      <c r="A19" s="1"/>
      <c r="B19" s="835" t="s">
        <v>252</v>
      </c>
      <c r="C19" s="836"/>
      <c r="D19" s="836"/>
      <c r="E19" s="836"/>
      <c r="F19" s="836"/>
      <c r="G19" s="836"/>
      <c r="H19" s="837"/>
      <c r="I19" s="1"/>
    </row>
    <row r="20" spans="1:9" ht="25.5">
      <c r="B20" s="13" t="s">
        <v>29</v>
      </c>
      <c r="C20" s="13" t="s">
        <v>30</v>
      </c>
      <c r="D20" s="32" t="s">
        <v>81</v>
      </c>
      <c r="E20" s="73" t="s">
        <v>987</v>
      </c>
      <c r="F20" s="32" t="s">
        <v>988</v>
      </c>
      <c r="G20" s="32" t="s">
        <v>989</v>
      </c>
      <c r="H20" s="32" t="s">
        <v>990</v>
      </c>
      <c r="I20" s="1"/>
    </row>
    <row r="21" spans="1:9" ht="25.5">
      <c r="A21" s="1"/>
      <c r="B21" s="13" t="s">
        <v>77</v>
      </c>
      <c r="C21" s="13" t="s">
        <v>79</v>
      </c>
      <c r="D21" s="32" t="s">
        <v>31</v>
      </c>
      <c r="E21" s="73" t="s">
        <v>991</v>
      </c>
      <c r="F21" s="32" t="s">
        <v>992</v>
      </c>
      <c r="G21" s="193" t="e">
        <f>HYPERLINK("https://yandex.ru/video/preview/?filmId=13682558023247891742&amp;text=%D0%9F%D1%80%D0%B0%D0%B2%D0%BE%D0%BF%D0%B8%D1%81%D0%B0%D0%BD%D0%B8%D0%B5%20%D0%B3%D0%BB%D0%B0%D0%B3%D0%BE%D0%BB%D0%BE%D0%B2%20%D0%B2%20%D0%BF%D1%80%D0%BE%D1%88%D0%B5%D0%B4%D1%88%D0%B5%D0%BC"&amp;"%20%D0%B2%D1%80%D0%B5%D0%BC%D0%B5%D0%BD%D0%B8%20%D0%B8%D0%BD%D1%84%D0%BE%D1%83%D1%80%D0%BE%D0%BA&amp;path=wizard&amp;parent-reqid=1587984695144125-1122215211245825538100287-prestable-app-host-sas-web-yp-225&amp;redircnt=1588006888.1","Изучите внимательно видеоурок, выполните упр 231 устно")</f>
        <v>#VALUE!</v>
      </c>
      <c r="H21" s="23" t="s">
        <v>993</v>
      </c>
      <c r="I21" s="1"/>
    </row>
    <row r="22" spans="1:9" ht="25.5">
      <c r="A22" s="1"/>
      <c r="B22" s="13" t="s">
        <v>99</v>
      </c>
      <c r="C22" s="13" t="s">
        <v>101</v>
      </c>
      <c r="D22" s="291" t="s">
        <v>31</v>
      </c>
      <c r="E22" s="73" t="s">
        <v>994</v>
      </c>
      <c r="F22" s="32" t="s">
        <v>995</v>
      </c>
      <c r="G22" s="96" t="str">
        <f>HYPERLINK("https://onlinetestpad.com/ru/testview/314602-test-viktorina-po-proizvedeniyu-dzhsvifta-puteshestvie-gullivera-4-klass","Выполнить онлайн тест. Результат прислать в группу")</f>
        <v>Выполнить онлайн тест. Результат прислать в группу</v>
      </c>
      <c r="H22" s="61" t="str">
        <f>HYPERLINK("https://www.youtube.com/watch?v=78ogHEvkyJ8","Посмотреть мультфильм")</f>
        <v>Посмотреть мультфильм</v>
      </c>
      <c r="I22" s="1"/>
    </row>
    <row r="23" spans="1:9" ht="12.75" customHeight="1">
      <c r="A23" s="1"/>
      <c r="B23" s="838" t="s">
        <v>128</v>
      </c>
      <c r="C23" s="836"/>
      <c r="D23" s="836"/>
      <c r="E23" s="836"/>
      <c r="F23" s="836"/>
      <c r="G23" s="836"/>
      <c r="H23" s="837"/>
      <c r="I23" s="1"/>
    </row>
    <row r="24" spans="1:9" ht="25.5">
      <c r="A24" s="1"/>
      <c r="B24" s="13" t="s">
        <v>142</v>
      </c>
      <c r="C24" s="13" t="s">
        <v>145</v>
      </c>
      <c r="D24" s="292" t="s">
        <v>31</v>
      </c>
      <c r="E24" s="74" t="s">
        <v>996</v>
      </c>
      <c r="F24" s="73" t="s">
        <v>997</v>
      </c>
      <c r="G24" s="96" t="str">
        <f>HYPERLINK("https://www.youtube.com/watch?v=3Uh7bPM009A","Изучить видеоурок, устно перечислить важные моменты")</f>
        <v>Изучить видеоурок, устно перечислить важные моменты</v>
      </c>
      <c r="H24" s="20" t="s">
        <v>55</v>
      </c>
      <c r="I24" s="1"/>
    </row>
    <row r="25" spans="1:9" ht="51">
      <c r="A25" s="1"/>
      <c r="B25" s="13" t="s">
        <v>166</v>
      </c>
      <c r="C25" s="13" t="s">
        <v>167</v>
      </c>
      <c r="D25" s="292" t="s">
        <v>977</v>
      </c>
      <c r="E25" s="74" t="s">
        <v>998</v>
      </c>
      <c r="F25" s="73" t="s">
        <v>999</v>
      </c>
      <c r="G25" s="40" t="s">
        <v>1000</v>
      </c>
      <c r="H25" s="28" t="s">
        <v>1001</v>
      </c>
      <c r="I25" s="1"/>
    </row>
    <row r="26" spans="1:9" ht="43.5" customHeight="1">
      <c r="A26" s="1"/>
      <c r="B26" s="847" t="s">
        <v>187</v>
      </c>
      <c r="C26" s="847" t="s">
        <v>189</v>
      </c>
      <c r="D26" s="32" t="s">
        <v>1002</v>
      </c>
      <c r="E26" s="194" t="s">
        <v>1003</v>
      </c>
      <c r="F26" s="32" t="s">
        <v>194</v>
      </c>
      <c r="G26" s="287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26" s="32" t="s">
        <v>55</v>
      </c>
      <c r="I26" s="1"/>
    </row>
    <row r="27" spans="1:9" ht="56.25" customHeight="1">
      <c r="A27" s="1"/>
      <c r="B27" s="848"/>
      <c r="C27" s="848"/>
      <c r="D27" s="32" t="s">
        <v>31</v>
      </c>
      <c r="E27" s="194" t="s">
        <v>1004</v>
      </c>
      <c r="F27" s="75" t="s">
        <v>581</v>
      </c>
      <c r="G27" s="224" t="str">
        <f>HYPERLINK("https://vk.com/video-193888756_456239020","Просмотреть МК  и выполнить куклу ""Колокольчик""")</f>
        <v>Просмотреть МК  и выполнить куклу "Колокольчик"</v>
      </c>
      <c r="H27" s="293" t="s">
        <v>55</v>
      </c>
      <c r="I27" s="1"/>
    </row>
    <row r="28" spans="1:9" ht="13.5" customHeight="1">
      <c r="A28" s="1"/>
      <c r="B28" s="835" t="s">
        <v>354</v>
      </c>
      <c r="C28" s="836"/>
      <c r="D28" s="836"/>
      <c r="E28" s="836"/>
      <c r="F28" s="836"/>
      <c r="G28" s="836"/>
      <c r="H28" s="837"/>
      <c r="I28" s="1"/>
    </row>
    <row r="29" spans="1:9" ht="25.5">
      <c r="A29" s="1"/>
      <c r="B29" s="13" t="s">
        <v>29</v>
      </c>
      <c r="C29" s="13" t="s">
        <v>30</v>
      </c>
      <c r="D29" s="32" t="s">
        <v>81</v>
      </c>
      <c r="E29" s="73" t="s">
        <v>1005</v>
      </c>
      <c r="F29" s="32" t="s">
        <v>1006</v>
      </c>
      <c r="G29" s="78" t="s">
        <v>1007</v>
      </c>
      <c r="H29" s="32" t="s">
        <v>380</v>
      </c>
      <c r="I29" s="1"/>
    </row>
    <row r="30" spans="1:9" ht="25.5">
      <c r="A30" s="1"/>
      <c r="B30" s="13" t="s">
        <v>77</v>
      </c>
      <c r="C30" s="13" t="s">
        <v>79</v>
      </c>
      <c r="D30" s="32" t="s">
        <v>81</v>
      </c>
      <c r="E30" s="73" t="s">
        <v>1008</v>
      </c>
      <c r="F30" s="32" t="s">
        <v>531</v>
      </c>
      <c r="G30" s="215" t="s">
        <v>1009</v>
      </c>
      <c r="H30" s="23" t="s">
        <v>380</v>
      </c>
      <c r="I30" s="1"/>
    </row>
    <row r="31" spans="1:9" ht="25.5">
      <c r="A31" s="1"/>
      <c r="B31" s="13" t="s">
        <v>99</v>
      </c>
      <c r="C31" s="13" t="s">
        <v>101</v>
      </c>
      <c r="D31" s="32" t="s">
        <v>81</v>
      </c>
      <c r="E31" s="73" t="s">
        <v>1010</v>
      </c>
      <c r="F31" s="268" t="s">
        <v>1011</v>
      </c>
      <c r="G31" s="40" t="s">
        <v>1012</v>
      </c>
      <c r="H31" s="23" t="s">
        <v>380</v>
      </c>
      <c r="I31" s="1"/>
    </row>
    <row r="32" spans="1:9" ht="12.75" customHeight="1">
      <c r="A32" s="1"/>
      <c r="B32" s="838" t="s">
        <v>128</v>
      </c>
      <c r="C32" s="836"/>
      <c r="D32" s="836"/>
      <c r="E32" s="836"/>
      <c r="F32" s="836"/>
      <c r="G32" s="836"/>
      <c r="H32" s="837"/>
      <c r="I32" s="1"/>
    </row>
    <row r="33" spans="1:9" ht="25.5">
      <c r="A33" s="1"/>
      <c r="B33" s="18" t="s">
        <v>142</v>
      </c>
      <c r="C33" s="18" t="s">
        <v>145</v>
      </c>
      <c r="D33" s="36" t="s">
        <v>703</v>
      </c>
      <c r="E33" s="73" t="s">
        <v>1013</v>
      </c>
      <c r="F33" s="36" t="s">
        <v>1014</v>
      </c>
      <c r="G33" s="96" t="e">
        <f>HYPERLINK("https://yandex.ru/video/preview/?filmId=16807783392385169923&amp;text=%D0%BC%D1%83%D0%B7%D1%8B%D0%BA%D0%B0%D0%BB%D1%8C%D0%BD%D1%8B%D0%B5%20%D0%B8%D0%BD%D1%81%D1%82%D1%80%D1%83%D0%BC%D0%B5%D0%BD%D1%82%D1%8B%204%20%D0%BA%D0%BB%D0%B0%D1%81%D1%81%20%D0%BF%D1%80%D"&amp;"0%B5%D0%B7%D0%B5%D0%BD%D1%82%D0%B0%D1%86%D0%B8%D1%8F&amp;path=wizard&amp;parent-reqid=1588010396419758-860819006880224137800125-prestable-app-host-sas-web-yp-27&amp;redircnt=1588010423.1","Посмотреть видеоурок, сравнить звучание инструментов устно")</f>
        <v>#VALUE!</v>
      </c>
      <c r="H33" s="30" t="s">
        <v>55</v>
      </c>
      <c r="I33" s="1"/>
    </row>
    <row r="34" spans="1:9" ht="18" customHeight="1">
      <c r="A34" s="1"/>
      <c r="B34" s="841"/>
      <c r="C34" s="840"/>
      <c r="D34" s="840"/>
      <c r="E34" s="840"/>
      <c r="F34" s="840"/>
      <c r="G34" s="840"/>
      <c r="H34" s="840"/>
      <c r="I34" s="1"/>
    </row>
    <row r="35" spans="1:9" ht="12.75">
      <c r="A35" s="1"/>
      <c r="B35" s="17"/>
      <c r="C35" s="17"/>
      <c r="D35" s="79"/>
      <c r="E35" s="79"/>
      <c r="F35" s="79"/>
      <c r="G35" s="226"/>
      <c r="H35" s="79"/>
      <c r="I35" s="1"/>
    </row>
    <row r="36" spans="1:9" ht="12.75">
      <c r="A36" s="1"/>
      <c r="B36" s="17"/>
      <c r="C36" s="17"/>
      <c r="D36" s="79"/>
      <c r="E36" s="79"/>
      <c r="F36" s="79"/>
      <c r="G36" s="227"/>
      <c r="H36" s="27"/>
      <c r="I36" s="1"/>
    </row>
    <row r="37" spans="1:9" ht="12.75">
      <c r="A37" s="1"/>
      <c r="B37" s="17"/>
      <c r="C37" s="17"/>
      <c r="D37" s="79"/>
      <c r="E37" s="294"/>
      <c r="F37" s="79"/>
      <c r="G37" s="227"/>
      <c r="H37" s="27"/>
      <c r="I37" s="1"/>
    </row>
    <row r="38" spans="1:9" ht="12.75" customHeight="1">
      <c r="A38" s="1"/>
      <c r="B38" s="839"/>
      <c r="C38" s="840"/>
      <c r="D38" s="840"/>
      <c r="E38" s="840"/>
      <c r="F38" s="840"/>
      <c r="G38" s="840"/>
      <c r="H38" s="840"/>
      <c r="I38" s="1"/>
    </row>
    <row r="39" spans="1:9" ht="12.75">
      <c r="A39" s="1"/>
      <c r="B39" s="17"/>
      <c r="C39" s="17"/>
      <c r="D39" s="79"/>
      <c r="E39" s="79"/>
      <c r="F39" s="79"/>
      <c r="G39" s="227"/>
      <c r="H39" s="27"/>
      <c r="I39" s="1"/>
    </row>
    <row r="40" spans="1:9" ht="12.75">
      <c r="A40" s="1"/>
      <c r="B40" s="17"/>
      <c r="C40" s="17"/>
      <c r="D40" s="79"/>
      <c r="E40" s="79"/>
      <c r="F40" s="79"/>
      <c r="G40" s="295"/>
      <c r="H40" s="27"/>
      <c r="I40" s="1"/>
    </row>
    <row r="41" spans="1:9" ht="42" customHeight="1">
      <c r="A41" s="1"/>
      <c r="B41" s="17"/>
      <c r="C41" s="17"/>
      <c r="D41" s="79"/>
      <c r="E41" s="288"/>
      <c r="F41" s="79"/>
      <c r="G41" s="79"/>
      <c r="H41" s="79"/>
      <c r="I41" s="1"/>
    </row>
    <row r="42" spans="1:9" ht="42" customHeight="1">
      <c r="A42" s="1"/>
      <c r="B42" s="17"/>
      <c r="C42" s="17"/>
      <c r="D42" s="79"/>
      <c r="E42" s="296"/>
      <c r="F42" s="79"/>
      <c r="G42" s="297"/>
      <c r="H42" s="79"/>
      <c r="I42" s="1"/>
    </row>
    <row r="43" spans="1:9" ht="18" customHeight="1">
      <c r="A43" s="1"/>
      <c r="B43" s="841"/>
      <c r="C43" s="840"/>
      <c r="D43" s="840"/>
      <c r="E43" s="840"/>
      <c r="F43" s="840"/>
      <c r="G43" s="840"/>
      <c r="H43" s="840"/>
      <c r="I43" s="1"/>
    </row>
    <row r="44" spans="1:9" ht="12.75">
      <c r="A44" s="1"/>
      <c r="B44" s="298"/>
      <c r="C44" s="298"/>
      <c r="D44" s="299"/>
      <c r="E44" s="300"/>
      <c r="F44" s="301"/>
      <c r="G44" s="301"/>
      <c r="H44" s="301"/>
      <c r="I44" s="1"/>
    </row>
    <row r="45" spans="1:9" ht="12.75">
      <c r="A45" s="1"/>
      <c r="B45" s="298"/>
      <c r="C45" s="298"/>
      <c r="D45" s="301"/>
      <c r="E45" s="300"/>
      <c r="F45" s="301"/>
      <c r="G45" s="303"/>
      <c r="H45" s="299"/>
      <c r="I45" s="1"/>
    </row>
    <row r="46" spans="1:9" ht="12.75">
      <c r="A46" s="1"/>
      <c r="B46" s="298"/>
      <c r="C46" s="298"/>
      <c r="D46" s="307"/>
      <c r="E46" s="300"/>
      <c r="F46" s="301"/>
      <c r="G46" s="303"/>
      <c r="H46" s="303"/>
      <c r="I46" s="1"/>
    </row>
    <row r="47" spans="1:9" ht="12.75" customHeight="1">
      <c r="A47" s="1"/>
      <c r="B47" s="839"/>
      <c r="C47" s="840"/>
      <c r="D47" s="840"/>
      <c r="E47" s="840"/>
      <c r="F47" s="840"/>
      <c r="G47" s="840"/>
      <c r="H47" s="840"/>
      <c r="I47" s="1"/>
    </row>
    <row r="48" spans="1:9" ht="12.75">
      <c r="A48" s="1"/>
      <c r="B48" s="298"/>
      <c r="C48" s="298"/>
      <c r="D48" s="308"/>
      <c r="E48" s="300"/>
      <c r="F48" s="301"/>
      <c r="G48" s="301"/>
      <c r="H48" s="299"/>
      <c r="I48" s="1"/>
    </row>
    <row r="49" spans="1:9" ht="12.75">
      <c r="A49" s="1"/>
      <c r="B49" s="298"/>
      <c r="C49" s="298"/>
      <c r="D49" s="307"/>
      <c r="E49" s="300"/>
      <c r="F49" s="301"/>
      <c r="G49" s="310"/>
      <c r="H49" s="301"/>
      <c r="I49" s="1"/>
    </row>
    <row r="50" spans="1:9" ht="12.75">
      <c r="A50" s="1"/>
      <c r="B50" s="175"/>
      <c r="C50" s="175"/>
      <c r="D50" s="175"/>
      <c r="E50" s="175"/>
      <c r="F50" s="175"/>
      <c r="G50" s="175"/>
      <c r="H50" s="175"/>
      <c r="I50" s="1"/>
    </row>
    <row r="51" spans="1:9" ht="12.75">
      <c r="A51" s="1"/>
      <c r="B51" s="175"/>
      <c r="C51" s="175"/>
      <c r="D51" s="175"/>
      <c r="E51" s="175"/>
      <c r="F51" s="175"/>
      <c r="G51" s="175"/>
      <c r="H51" s="175"/>
      <c r="I51" s="1"/>
    </row>
    <row r="52" spans="1:9" ht="12.75">
      <c r="A52" s="1"/>
      <c r="B52" s="175"/>
      <c r="C52" s="175"/>
      <c r="D52" s="175"/>
      <c r="E52" s="175"/>
      <c r="F52" s="175"/>
      <c r="G52" s="175"/>
      <c r="H52" s="175"/>
      <c r="I52" s="1"/>
    </row>
    <row r="53" spans="1:9" ht="12.75">
      <c r="A53" s="1"/>
      <c r="B53" s="175"/>
      <c r="C53" s="175"/>
      <c r="D53" s="175"/>
      <c r="E53" s="175"/>
      <c r="F53" s="175"/>
      <c r="G53" s="175"/>
      <c r="H53" s="175"/>
      <c r="I53" s="1"/>
    </row>
    <row r="54" spans="1:9" ht="12.75">
      <c r="A54" s="1"/>
      <c r="B54" s="175"/>
      <c r="C54" s="175"/>
      <c r="D54" s="175"/>
      <c r="E54" s="175"/>
      <c r="F54" s="175"/>
      <c r="G54" s="175"/>
      <c r="H54" s="175"/>
      <c r="I54" s="1"/>
    </row>
    <row r="55" spans="1:9" ht="12.75">
      <c r="A55" s="1"/>
      <c r="B55" s="175"/>
      <c r="C55" s="175"/>
      <c r="D55" s="175"/>
      <c r="E55" s="175"/>
      <c r="F55" s="175"/>
      <c r="G55" s="175"/>
      <c r="H55" s="175"/>
      <c r="I55" s="1"/>
    </row>
    <row r="56" spans="1:9" ht="12.75">
      <c r="A56" s="1"/>
      <c r="B56" s="175"/>
      <c r="C56" s="175"/>
      <c r="D56" s="175"/>
      <c r="E56" s="175"/>
      <c r="F56" s="175"/>
      <c r="G56" s="175"/>
      <c r="H56" s="175"/>
      <c r="I56" s="1"/>
    </row>
    <row r="57" spans="1:9" ht="12.75">
      <c r="A57" s="1"/>
      <c r="B57" s="175"/>
      <c r="C57" s="175"/>
      <c r="D57" s="175"/>
      <c r="E57" s="175"/>
      <c r="F57" s="175"/>
      <c r="G57" s="175"/>
      <c r="H57" s="175"/>
      <c r="I57" s="1"/>
    </row>
    <row r="58" spans="1:9" ht="12.75">
      <c r="A58" s="1"/>
      <c r="B58" s="175"/>
      <c r="C58" s="175"/>
      <c r="D58" s="175"/>
      <c r="E58" s="175"/>
      <c r="F58" s="175"/>
      <c r="G58" s="175"/>
      <c r="H58" s="175"/>
      <c r="I58" s="1"/>
    </row>
    <row r="59" spans="1:9" ht="12.75">
      <c r="A59" s="1"/>
      <c r="B59" s="175"/>
      <c r="C59" s="175"/>
      <c r="D59" s="175"/>
      <c r="E59" s="175"/>
      <c r="F59" s="175"/>
      <c r="G59" s="175"/>
      <c r="H59" s="175"/>
      <c r="I59" s="1"/>
    </row>
    <row r="60" spans="1:9" ht="12.75">
      <c r="A60" s="1"/>
      <c r="B60" s="175"/>
      <c r="C60" s="175"/>
      <c r="D60" s="175"/>
      <c r="E60" s="175"/>
      <c r="F60" s="175"/>
      <c r="G60" s="175"/>
      <c r="H60" s="175"/>
      <c r="I60" s="1"/>
    </row>
    <row r="61" spans="1:9" ht="12.75">
      <c r="A61" s="1"/>
      <c r="B61" s="175"/>
      <c r="C61" s="175"/>
      <c r="D61" s="175"/>
      <c r="E61" s="175"/>
      <c r="F61" s="175"/>
      <c r="G61" s="175"/>
      <c r="H61" s="175"/>
      <c r="I61" s="1"/>
    </row>
    <row r="62" spans="1:9" ht="12.75">
      <c r="A62" s="1"/>
      <c r="B62" s="175"/>
      <c r="C62" s="175"/>
      <c r="D62" s="175"/>
      <c r="E62" s="175"/>
      <c r="F62" s="175"/>
      <c r="G62" s="175"/>
      <c r="H62" s="175"/>
      <c r="I62" s="1"/>
    </row>
    <row r="63" spans="1:9" ht="12.75">
      <c r="A63" s="1"/>
      <c r="B63" s="175"/>
      <c r="C63" s="175"/>
      <c r="D63" s="175"/>
      <c r="E63" s="175"/>
      <c r="F63" s="175"/>
      <c r="G63" s="175"/>
      <c r="H63" s="175"/>
      <c r="I63" s="1"/>
    </row>
    <row r="64" spans="1:9" ht="12.75">
      <c r="A64" s="1"/>
      <c r="B64" s="1"/>
      <c r="C64" s="1"/>
      <c r="D64" s="1"/>
      <c r="E64" s="1"/>
      <c r="F64" s="1"/>
      <c r="G64" s="1"/>
      <c r="H64" s="1"/>
      <c r="I64" s="1"/>
    </row>
    <row r="65" spans="1:9" ht="12.75">
      <c r="A65" s="1"/>
      <c r="B65" s="1"/>
      <c r="C65" s="1"/>
      <c r="D65" s="1"/>
      <c r="E65" s="1"/>
      <c r="F65" s="1"/>
      <c r="G65" s="1"/>
      <c r="H65" s="1"/>
      <c r="I65" s="1"/>
    </row>
    <row r="66" spans="1:9" ht="12.75">
      <c r="A66" s="1"/>
      <c r="B66" s="1"/>
      <c r="C66" s="1"/>
      <c r="D66" s="1"/>
      <c r="E66" s="1"/>
      <c r="F66" s="1"/>
      <c r="G66" s="1"/>
      <c r="H66" s="1"/>
      <c r="I66" s="1"/>
    </row>
    <row r="67" spans="1:9" ht="12.75">
      <c r="A67" s="1"/>
      <c r="B67" s="1"/>
      <c r="C67" s="1"/>
      <c r="D67" s="1"/>
      <c r="E67" s="1"/>
      <c r="F67" s="1"/>
      <c r="G67" s="1"/>
      <c r="H67" s="1"/>
      <c r="I67" s="1"/>
    </row>
    <row r="68" spans="1:9" ht="12.75">
      <c r="A68" s="1"/>
      <c r="B68" s="1"/>
      <c r="C68" s="1"/>
      <c r="D68" s="1"/>
      <c r="E68" s="1"/>
      <c r="F68" s="1"/>
      <c r="G68" s="1"/>
      <c r="H68" s="1"/>
      <c r="I68" s="1"/>
    </row>
    <row r="69" spans="1:9" ht="12.75">
      <c r="A69" s="1"/>
      <c r="B69" s="1"/>
      <c r="C69" s="1"/>
      <c r="D69" s="1"/>
      <c r="E69" s="1"/>
      <c r="F69" s="1"/>
      <c r="G69" s="1"/>
      <c r="H69" s="1"/>
      <c r="I69" s="1"/>
    </row>
    <row r="70" spans="1:9" ht="12.75">
      <c r="A70" s="1"/>
      <c r="B70" s="1"/>
      <c r="C70" s="1"/>
      <c r="D70" s="1"/>
      <c r="E70" s="1"/>
      <c r="F70" s="1"/>
      <c r="G70" s="1"/>
      <c r="H70" s="1"/>
      <c r="I70" s="1"/>
    </row>
    <row r="71" spans="1:9" ht="12.75">
      <c r="A71" s="1"/>
      <c r="B71" s="1"/>
      <c r="C71" s="1"/>
      <c r="D71" s="1"/>
      <c r="E71" s="1"/>
      <c r="F71" s="1"/>
      <c r="G71" s="1"/>
      <c r="H71" s="1"/>
      <c r="I71" s="1"/>
    </row>
    <row r="72" spans="1:9" ht="12.75">
      <c r="A72" s="1"/>
      <c r="B72" s="1"/>
      <c r="C72" s="1"/>
      <c r="D72" s="1"/>
      <c r="E72" s="1"/>
      <c r="F72" s="1"/>
      <c r="G72" s="1"/>
      <c r="H72" s="1"/>
      <c r="I72" s="1"/>
    </row>
    <row r="73" spans="1:9" ht="12.75">
      <c r="A73" s="1"/>
      <c r="B73" s="1"/>
      <c r="C73" s="1"/>
      <c r="D73" s="1"/>
      <c r="E73" s="1"/>
      <c r="F73" s="1"/>
      <c r="G73" s="1"/>
      <c r="H73" s="1"/>
      <c r="I73" s="1"/>
    </row>
    <row r="74" spans="1:9" ht="12.75">
      <c r="A74" s="1"/>
      <c r="B74" s="1"/>
      <c r="C74" s="1"/>
      <c r="D74" s="1"/>
      <c r="E74" s="1"/>
      <c r="F74" s="1"/>
      <c r="G74" s="1"/>
      <c r="H74" s="1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  <row r="977" spans="1:9" ht="12.75">
      <c r="A977" s="1"/>
      <c r="B977" s="1"/>
      <c r="C977" s="1"/>
      <c r="D977" s="1"/>
      <c r="E977" s="1"/>
      <c r="F977" s="1"/>
      <c r="G977" s="1"/>
      <c r="H977" s="1"/>
      <c r="I977" s="1"/>
    </row>
  </sheetData>
  <mergeCells count="19">
    <mergeCell ref="B8:H8"/>
    <mergeCell ref="B11:H11"/>
    <mergeCell ref="B14:B15"/>
    <mergeCell ref="B1:H1"/>
    <mergeCell ref="B2:H2"/>
    <mergeCell ref="B6:B7"/>
    <mergeCell ref="C6:C7"/>
    <mergeCell ref="B38:H38"/>
    <mergeCell ref="B43:H43"/>
    <mergeCell ref="B47:H47"/>
    <mergeCell ref="C14:C15"/>
    <mergeCell ref="B16:H16"/>
    <mergeCell ref="B19:H19"/>
    <mergeCell ref="B23:H23"/>
    <mergeCell ref="B26:B27"/>
    <mergeCell ref="C26:C27"/>
    <mergeCell ref="B28:H28"/>
    <mergeCell ref="B32:H32"/>
    <mergeCell ref="B34:H3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84"/>
  <sheetViews>
    <sheetView workbookViewId="0">
      <selection activeCell="J6" sqref="J6"/>
    </sheetView>
  </sheetViews>
  <sheetFormatPr defaultColWidth="14.42578125" defaultRowHeight="15.75" customHeight="1"/>
  <cols>
    <col min="1" max="1" width="10" customWidth="1"/>
    <col min="4" max="4" width="18.85546875" customWidth="1"/>
    <col min="5" max="5" width="21.85546875" customWidth="1"/>
    <col min="6" max="6" width="26.85546875" customWidth="1"/>
    <col min="7" max="7" width="35" customWidth="1"/>
    <col min="8" max="8" width="24.7109375" customWidth="1"/>
  </cols>
  <sheetData>
    <row r="1" spans="1:9" ht="32.25" customHeight="1">
      <c r="A1" s="1"/>
      <c r="B1" s="842" t="s">
        <v>526</v>
      </c>
      <c r="C1" s="836"/>
      <c r="D1" s="836"/>
      <c r="E1" s="836"/>
      <c r="F1" s="836"/>
      <c r="G1" s="836"/>
      <c r="H1" s="837"/>
      <c r="I1" s="1"/>
    </row>
    <row r="2" spans="1:9" ht="23.2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17</v>
      </c>
      <c r="H3" s="13" t="s">
        <v>18</v>
      </c>
      <c r="I3" s="1"/>
    </row>
    <row r="4" spans="1:9" ht="51">
      <c r="A4" s="1"/>
      <c r="B4" s="13" t="s">
        <v>29</v>
      </c>
      <c r="C4" s="13" t="s">
        <v>30</v>
      </c>
      <c r="D4" s="23" t="s">
        <v>31</v>
      </c>
      <c r="E4" s="109" t="s">
        <v>527</v>
      </c>
      <c r="F4" s="109" t="s">
        <v>528</v>
      </c>
      <c r="G4" s="61" t="str">
        <f>HYPERLINK("https://www.youtube.com/watch?v=JQhore7UHC0","Посмотреть видеоурок, затем разобрать объяснение в учебнике  с. 72 рядом с красной стрелочкой. Выполнить № 279(1) с. 72 письменно")</f>
        <v>Посмотреть видеоурок, затем разобрать объяснение в учебнике  с. 72 рядом с красной стрелочкой. Выполнить № 279(1) с. 72 письменно</v>
      </c>
      <c r="H4" s="23" t="s">
        <v>529</v>
      </c>
      <c r="I4" s="1"/>
    </row>
    <row r="5" spans="1:9" ht="51">
      <c r="A5" s="1"/>
      <c r="B5" s="13" t="s">
        <v>77</v>
      </c>
      <c r="C5" s="13" t="s">
        <v>79</v>
      </c>
      <c r="D5" s="20" t="s">
        <v>81</v>
      </c>
      <c r="E5" s="20" t="s">
        <v>530</v>
      </c>
      <c r="F5" s="23" t="s">
        <v>531</v>
      </c>
      <c r="G5" s="217" t="s">
        <v>532</v>
      </c>
      <c r="H5" s="23" t="s">
        <v>533</v>
      </c>
      <c r="I5" s="1"/>
    </row>
    <row r="6" spans="1:9" ht="76.5">
      <c r="A6" s="1"/>
      <c r="B6" s="13" t="s">
        <v>99</v>
      </c>
      <c r="C6" s="13" t="s">
        <v>101</v>
      </c>
      <c r="D6" s="23" t="s">
        <v>81</v>
      </c>
      <c r="E6" s="31" t="s">
        <v>534</v>
      </c>
      <c r="F6" s="32" t="s">
        <v>535</v>
      </c>
      <c r="G6" s="32" t="s">
        <v>536</v>
      </c>
      <c r="H6" s="23" t="s">
        <v>55</v>
      </c>
      <c r="I6" s="1"/>
    </row>
    <row r="7" spans="1:9" ht="12.75" customHeight="1">
      <c r="A7" s="1"/>
      <c r="B7" s="838" t="s">
        <v>537</v>
      </c>
      <c r="C7" s="836"/>
      <c r="D7" s="836"/>
      <c r="E7" s="836"/>
      <c r="F7" s="836"/>
      <c r="G7" s="836"/>
      <c r="H7" s="837"/>
      <c r="I7" s="1"/>
    </row>
    <row r="8" spans="1:9" ht="76.5">
      <c r="A8" s="1"/>
      <c r="B8" s="13" t="s">
        <v>142</v>
      </c>
      <c r="C8" s="13" t="s">
        <v>145</v>
      </c>
      <c r="D8" s="23" t="s">
        <v>31</v>
      </c>
      <c r="E8" s="20" t="s">
        <v>538</v>
      </c>
      <c r="F8" s="23" t="s">
        <v>539</v>
      </c>
      <c r="G8" s="61" t="str">
        <f>HYPERLINK("https://videouroki.net/video/48-osnovnoj-zakon-rossii-i-prava-cheloveka.html","Посмотреть видеоурок, перейдя по ссылке, затем прочитать в учебнике с. 156-162, ответить на вопросы с. 163 ""Проверь себя"". Рассмотреть карту с. 154-155")</f>
        <v>Посмотреть видеоурок, перейдя по ссылке, затем прочитать в учебнике с. 156-162, ответить на вопросы с. 163 "Проверь себя". Рассмотреть карту с. 154-155</v>
      </c>
      <c r="H8" s="23" t="s">
        <v>540</v>
      </c>
      <c r="I8" s="1"/>
    </row>
    <row r="9" spans="1:9" ht="63.75">
      <c r="A9" s="1"/>
      <c r="B9" s="13" t="s">
        <v>166</v>
      </c>
      <c r="C9" s="13" t="s">
        <v>167</v>
      </c>
      <c r="D9" s="23" t="s">
        <v>31</v>
      </c>
      <c r="E9" s="218" t="s">
        <v>541</v>
      </c>
      <c r="F9" s="23" t="s">
        <v>542</v>
      </c>
      <c r="G9" s="219" t="str">
        <f>HYPERLINK("https://yandex.ru/video/preview/?filmId=1266457664202780427&amp;text=Скачать+видеоурок+самара+космическая+столица&amp;path=wizard&amp;parent-reqid=1587801756253114-648975323758747734200291-prestable-app-host-sas-web-yp-167&amp;redircnt=1587801777.1","Посмотреть видеофильм, перейдя по ссылке")</f>
        <v>Посмотреть видеофильм, перейдя по ссылке</v>
      </c>
      <c r="H9" s="23" t="s">
        <v>55</v>
      </c>
      <c r="I9" s="1"/>
    </row>
    <row r="10" spans="1:9" ht="13.5" customHeight="1">
      <c r="A10" s="1"/>
      <c r="B10" s="835" t="s">
        <v>219</v>
      </c>
      <c r="C10" s="836"/>
      <c r="D10" s="836"/>
      <c r="E10" s="836"/>
      <c r="F10" s="836"/>
      <c r="G10" s="836"/>
      <c r="H10" s="837"/>
      <c r="I10" s="1"/>
    </row>
    <row r="11" spans="1:9" ht="111" customHeight="1">
      <c r="A11" s="1"/>
      <c r="B11" s="13" t="s">
        <v>29</v>
      </c>
      <c r="C11" s="13" t="s">
        <v>30</v>
      </c>
      <c r="D11" s="32" t="s">
        <v>81</v>
      </c>
      <c r="E11" s="73" t="s">
        <v>543</v>
      </c>
      <c r="F11" s="32" t="s">
        <v>528</v>
      </c>
      <c r="G11" s="32" t="s">
        <v>544</v>
      </c>
      <c r="H11" s="32" t="s">
        <v>545</v>
      </c>
      <c r="I11" s="1"/>
    </row>
    <row r="12" spans="1:9" ht="89.25">
      <c r="A12" s="1"/>
      <c r="B12" s="13" t="s">
        <v>77</v>
      </c>
      <c r="C12" s="13" t="s">
        <v>79</v>
      </c>
      <c r="D12" s="32" t="s">
        <v>31</v>
      </c>
      <c r="E12" s="31" t="s">
        <v>546</v>
      </c>
      <c r="F12" s="73" t="s">
        <v>547</v>
      </c>
      <c r="G12" s="96" t="s">
        <v>548</v>
      </c>
      <c r="H12" s="32" t="s">
        <v>380</v>
      </c>
      <c r="I12" s="1"/>
    </row>
    <row r="13" spans="1:9" ht="38.25">
      <c r="A13" s="1"/>
      <c r="B13" s="13" t="s">
        <v>99</v>
      </c>
      <c r="C13" s="13" t="s">
        <v>101</v>
      </c>
      <c r="D13" s="119" t="s">
        <v>81</v>
      </c>
      <c r="E13" s="31" t="s">
        <v>549</v>
      </c>
      <c r="F13" s="32" t="s">
        <v>550</v>
      </c>
      <c r="G13" s="32" t="s">
        <v>551</v>
      </c>
      <c r="H13" s="32" t="s">
        <v>55</v>
      </c>
      <c r="I13" s="1"/>
    </row>
    <row r="14" spans="1:9" ht="12.75" customHeight="1">
      <c r="A14" s="1"/>
      <c r="B14" s="838" t="s">
        <v>537</v>
      </c>
      <c r="C14" s="836"/>
      <c r="D14" s="836"/>
      <c r="E14" s="836"/>
      <c r="F14" s="836"/>
      <c r="G14" s="836"/>
      <c r="H14" s="837"/>
      <c r="I14" s="1"/>
    </row>
    <row r="15" spans="1:9" ht="25.5">
      <c r="A15" s="1"/>
      <c r="B15" s="847" t="s">
        <v>142</v>
      </c>
      <c r="C15" s="847" t="s">
        <v>145</v>
      </c>
      <c r="D15" s="32" t="s">
        <v>552</v>
      </c>
      <c r="E15" s="191" t="s">
        <v>553</v>
      </c>
      <c r="F15" s="144" t="s">
        <v>554</v>
      </c>
      <c r="G15" s="220" t="e">
        <f>HYPERLINK("https://yandex.ru/video/preview/?filmId=2774766086215066279&amp;text=%D1%84%D0%B8%D0%BB%D1%8C%D0%BC%20%D0%BE%20%D0%BF%D1%80%D0%BE%D1%84%D0%B5%D1%81%D1%81%D0%B8%D1%8F%D1%85%20%D0%B2%20%D0%B2%D0%B5%D0%BB%D0%B8%D0%BA%D0%BE%D0%B1%D1%80%D0%B8%D1%82%D0%B0%D0%BD%D0%"&amp;"B8%D0%B8%20%D0%B4%D0%BB%D1%8F%20%D1%88%D0%BA%D0%BE%D0%BB%D1%8C%D0%BD%D0%B8%D0%BA%D0%BE%D0%B2&amp;path=wizard&amp;parent-reqid=1587886059842345-1061534013292459028200291-production-app-host-man-web-yp-173&amp;redircnt=1587886072.1","Посмотреть видео о профессиях в Великобритании и записать профессии, о которых говорилось в видео")</f>
        <v>#VALUE!</v>
      </c>
      <c r="H15" s="109" t="s">
        <v>380</v>
      </c>
      <c r="I15" s="1"/>
    </row>
    <row r="16" spans="1:9" ht="25.5">
      <c r="A16" s="1"/>
      <c r="B16" s="848"/>
      <c r="C16" s="848"/>
      <c r="D16" s="23" t="s">
        <v>81</v>
      </c>
      <c r="E16" s="191" t="s">
        <v>555</v>
      </c>
      <c r="F16" s="32" t="s">
        <v>556</v>
      </c>
      <c r="G16" s="32" t="s">
        <v>557</v>
      </c>
      <c r="H16" s="32" t="s">
        <v>558</v>
      </c>
      <c r="I16" s="1"/>
    </row>
    <row r="17" spans="1:9" ht="63.75">
      <c r="A17" s="1"/>
      <c r="B17" s="13" t="s">
        <v>166</v>
      </c>
      <c r="C17" s="13" t="s">
        <v>167</v>
      </c>
      <c r="D17" s="23" t="s">
        <v>81</v>
      </c>
      <c r="E17" s="73" t="s">
        <v>559</v>
      </c>
      <c r="F17" s="32" t="s">
        <v>531</v>
      </c>
      <c r="G17" s="32" t="s">
        <v>560</v>
      </c>
      <c r="H17" s="188" t="s">
        <v>561</v>
      </c>
      <c r="I17" s="1"/>
    </row>
    <row r="18" spans="1:9" ht="13.5" customHeight="1">
      <c r="A18" s="1"/>
      <c r="B18" s="835" t="s">
        <v>252</v>
      </c>
      <c r="C18" s="836"/>
      <c r="D18" s="836"/>
      <c r="E18" s="836"/>
      <c r="F18" s="836"/>
      <c r="G18" s="836"/>
      <c r="H18" s="837"/>
      <c r="I18" s="1"/>
    </row>
    <row r="19" spans="1:9" ht="63.75">
      <c r="A19" s="1"/>
      <c r="B19" s="13" t="s">
        <v>29</v>
      </c>
      <c r="C19" s="13" t="s">
        <v>30</v>
      </c>
      <c r="D19" s="32" t="s">
        <v>81</v>
      </c>
      <c r="E19" s="73" t="s">
        <v>562</v>
      </c>
      <c r="F19" s="32" t="s">
        <v>563</v>
      </c>
      <c r="G19" s="78" t="s">
        <v>564</v>
      </c>
      <c r="H19" s="32" t="s">
        <v>565</v>
      </c>
      <c r="I19" s="1"/>
    </row>
    <row r="20" spans="1:9" ht="51">
      <c r="A20" s="1"/>
      <c r="B20" s="13" t="s">
        <v>77</v>
      </c>
      <c r="C20" s="13" t="s">
        <v>79</v>
      </c>
      <c r="D20" s="32" t="s">
        <v>31</v>
      </c>
      <c r="E20" s="73" t="s">
        <v>566</v>
      </c>
      <c r="F20" s="32" t="s">
        <v>567</v>
      </c>
      <c r="G20" s="96" t="str">
        <f>HYPERLINK("https://videouroki.net/video/74-pravopisanie-glagolov-v-proshedshem-vremeni.html","Посмотреть видеоурок, перейдя по ссылке. Затем прочитать рубрику ""Обрати внимание"" на с. 113 и выполнить устно упр. 239")</f>
        <v>Посмотреть видеоурок, перейдя по ссылке. Затем прочитать рубрику "Обрати внимание" на с. 113 и выполнить устно упр. 239</v>
      </c>
      <c r="H20" s="23" t="s">
        <v>568</v>
      </c>
      <c r="I20" s="1"/>
    </row>
    <row r="21" spans="1:9" ht="51">
      <c r="A21" s="1"/>
      <c r="B21" s="13" t="s">
        <v>99</v>
      </c>
      <c r="C21" s="13" t="s">
        <v>101</v>
      </c>
      <c r="D21" s="32" t="s">
        <v>31</v>
      </c>
      <c r="E21" s="73" t="s">
        <v>569</v>
      </c>
      <c r="F21" s="32" t="s">
        <v>570</v>
      </c>
      <c r="G21" s="76" t="str">
        <f>HYPERLINK("https://videouroki.net/video/49-my-grazhdane-rossii.html","Посмотреть видеоурок, перейдя по ссылке, затем работа по учебнику: ответить устно на вопросы с. 167 ""Проверь себя""")</f>
        <v>Посмотреть видеоурок, перейдя по ссылке, затем работа по учебнику: ответить устно на вопросы с. 167 "Проверь себя"</v>
      </c>
      <c r="H21" s="222" t="s">
        <v>571</v>
      </c>
      <c r="I21" s="1"/>
    </row>
    <row r="22" spans="1:9" ht="12.75" customHeight="1">
      <c r="A22" s="1"/>
      <c r="B22" s="838" t="s">
        <v>128</v>
      </c>
      <c r="C22" s="836"/>
      <c r="D22" s="836"/>
      <c r="E22" s="836"/>
      <c r="F22" s="836"/>
      <c r="G22" s="836"/>
      <c r="H22" s="837"/>
      <c r="I22" s="1"/>
    </row>
    <row r="23" spans="1:9" ht="51">
      <c r="A23" s="1"/>
      <c r="B23" s="13" t="s">
        <v>142</v>
      </c>
      <c r="C23" s="13" t="s">
        <v>145</v>
      </c>
      <c r="D23" s="32" t="s">
        <v>572</v>
      </c>
      <c r="E23" s="73" t="s">
        <v>573</v>
      </c>
      <c r="F23" s="32" t="s">
        <v>574</v>
      </c>
      <c r="G23" s="96" t="str">
        <f>HYPERLINK("https://www.youtube.com/watch?v=6S7IWcXNloo","Посмотреть видеоурок, затем работа по учебнику: с. 166  ответить устно на вопросы 4-7")</f>
        <v>Посмотреть видеоурок, затем работа по учебнику: с. 166  ответить устно на вопросы 4-7</v>
      </c>
      <c r="H23" s="65" t="s">
        <v>575</v>
      </c>
      <c r="I23" s="1"/>
    </row>
    <row r="24" spans="1:9" ht="38.25">
      <c r="A24" s="1"/>
      <c r="B24" s="13" t="s">
        <v>166</v>
      </c>
      <c r="C24" s="13" t="s">
        <v>167</v>
      </c>
      <c r="D24" s="32" t="s">
        <v>31</v>
      </c>
      <c r="E24" s="73" t="s">
        <v>576</v>
      </c>
      <c r="F24" s="32" t="s">
        <v>577</v>
      </c>
      <c r="G24" s="76" t="str">
        <f>HYPERLINK("https://infourok.ru/prezentaciya-po-tehnologii-na-temu-poetapnoe-izgotovlenie-knigi-klass-985311.html","Посмотреть презентацию ""Поэтапное изготовление книги"", перейдя по ссылке")</f>
        <v>Посмотреть презентацию "Поэтапное изготовление книги", перейдя по ссылке</v>
      </c>
      <c r="H24" s="67" t="s">
        <v>55</v>
      </c>
      <c r="I24" s="1"/>
    </row>
    <row r="25" spans="1:9" ht="42.75" customHeight="1">
      <c r="A25" s="1"/>
      <c r="B25" s="847" t="s">
        <v>187</v>
      </c>
      <c r="C25" s="847" t="s">
        <v>189</v>
      </c>
      <c r="D25" s="32" t="s">
        <v>578</v>
      </c>
      <c r="E25" s="186" t="s">
        <v>579</v>
      </c>
      <c r="F25" s="75" t="s">
        <v>194</v>
      </c>
      <c r="G25" s="223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25" s="75" t="s">
        <v>55</v>
      </c>
      <c r="I25" s="1"/>
    </row>
    <row r="26" spans="1:9" ht="51" customHeight="1">
      <c r="A26" s="1"/>
      <c r="B26" s="848"/>
      <c r="C26" s="848"/>
      <c r="D26" s="23" t="s">
        <v>31</v>
      </c>
      <c r="E26" s="186" t="s">
        <v>580</v>
      </c>
      <c r="F26" s="75" t="s">
        <v>581</v>
      </c>
      <c r="G26" s="224" t="str">
        <f>HYPERLINK("https://vk.com/video-193888756_456239020","Просмотреть МК  и выполнить куклу ""Колокольчик""")</f>
        <v>Просмотреть МК  и выполнить куклу "Колокольчик"</v>
      </c>
      <c r="H26" s="75" t="s">
        <v>55</v>
      </c>
      <c r="I26" s="1"/>
    </row>
    <row r="27" spans="1:9" ht="13.5" customHeight="1">
      <c r="A27" s="1"/>
      <c r="B27" s="835" t="s">
        <v>354</v>
      </c>
      <c r="C27" s="836"/>
      <c r="D27" s="836"/>
      <c r="E27" s="836"/>
      <c r="F27" s="836"/>
      <c r="G27" s="836"/>
      <c r="H27" s="837"/>
      <c r="I27" s="1"/>
    </row>
    <row r="28" spans="1:9" ht="38.25">
      <c r="A28" s="1"/>
      <c r="B28" s="13" t="s">
        <v>29</v>
      </c>
      <c r="C28" s="13" t="s">
        <v>30</v>
      </c>
      <c r="D28" s="32" t="s">
        <v>81</v>
      </c>
      <c r="E28" s="73" t="s">
        <v>582</v>
      </c>
      <c r="F28" s="32" t="s">
        <v>583</v>
      </c>
      <c r="G28" s="78" t="s">
        <v>584</v>
      </c>
      <c r="H28" s="32" t="s">
        <v>55</v>
      </c>
      <c r="I28" s="1"/>
    </row>
    <row r="29" spans="1:9" ht="38.25">
      <c r="A29" s="1"/>
      <c r="B29" s="13" t="s">
        <v>77</v>
      </c>
      <c r="C29" s="13" t="s">
        <v>79</v>
      </c>
      <c r="D29" s="32" t="s">
        <v>81</v>
      </c>
      <c r="E29" s="73" t="s">
        <v>585</v>
      </c>
      <c r="F29" s="32" t="s">
        <v>586</v>
      </c>
      <c r="G29" s="96" t="str">
        <f>HYPERLINK("https://infourok.ru/itogovoe_kontrolnoe_spisyvanie_4_klass-500577.htm","Списать текст ""Весеннее пробуждение"", перейдя по ссылке. Работу прислать в Viber")</f>
        <v>Списать текст "Весеннее пробуждение", перейдя по ссылке. Работу прислать в Viber</v>
      </c>
      <c r="H29" s="23" t="s">
        <v>55</v>
      </c>
      <c r="I29" s="1"/>
    </row>
    <row r="30" spans="1:9" ht="38.25">
      <c r="A30" s="1"/>
      <c r="B30" s="847" t="s">
        <v>99</v>
      </c>
      <c r="C30" s="847" t="s">
        <v>101</v>
      </c>
      <c r="D30" s="32" t="s">
        <v>81</v>
      </c>
      <c r="E30" s="73" t="s">
        <v>587</v>
      </c>
      <c r="F30" s="32" t="s">
        <v>588</v>
      </c>
      <c r="G30" s="40" t="s">
        <v>589</v>
      </c>
      <c r="H30" s="23" t="s">
        <v>590</v>
      </c>
      <c r="I30" s="1"/>
    </row>
    <row r="31" spans="1:9" ht="25.5">
      <c r="A31" s="1"/>
      <c r="B31" s="848"/>
      <c r="C31" s="848"/>
      <c r="D31" s="32" t="s">
        <v>81</v>
      </c>
      <c r="E31" s="73" t="s">
        <v>591</v>
      </c>
      <c r="F31" s="32" t="s">
        <v>592</v>
      </c>
      <c r="G31" s="225" t="s">
        <v>593</v>
      </c>
      <c r="H31" s="23" t="s">
        <v>55</v>
      </c>
      <c r="I31" s="1"/>
    </row>
    <row r="32" spans="1:9" ht="12.75" customHeight="1">
      <c r="A32" s="1"/>
      <c r="B32" s="838" t="s">
        <v>128</v>
      </c>
      <c r="C32" s="836"/>
      <c r="D32" s="836"/>
      <c r="E32" s="836"/>
      <c r="F32" s="836"/>
      <c r="G32" s="836"/>
      <c r="H32" s="837"/>
      <c r="I32" s="1"/>
    </row>
    <row r="33" spans="1:9" ht="38.25">
      <c r="A33" s="1"/>
      <c r="B33" s="18" t="s">
        <v>142</v>
      </c>
      <c r="C33" s="18" t="s">
        <v>145</v>
      </c>
      <c r="D33" s="36" t="s">
        <v>31</v>
      </c>
      <c r="E33" s="73" t="s">
        <v>594</v>
      </c>
      <c r="F33" s="36" t="s">
        <v>574</v>
      </c>
      <c r="G33" s="96" t="str">
        <f>HYPERLINK("https://onlinetestpad.com/ru/testview/314602-test-viktorina-po-proizvedeniyu-dzhsvifta-puteshestvie-gullivera-4-klass","Пройти тест по ссылке. Скрин результата прислать в Viber")</f>
        <v>Пройти тест по ссылке. Скрин результата прислать в Viber</v>
      </c>
      <c r="H33" s="30" t="s">
        <v>55</v>
      </c>
      <c r="I33" s="1"/>
    </row>
    <row r="34" spans="1:9" ht="38.25">
      <c r="A34" s="1"/>
      <c r="B34" s="18" t="s">
        <v>166</v>
      </c>
      <c r="C34" s="18" t="s">
        <v>167</v>
      </c>
      <c r="D34" s="36" t="s">
        <v>31</v>
      </c>
      <c r="E34" s="73" t="s">
        <v>595</v>
      </c>
      <c r="F34" s="36" t="s">
        <v>596</v>
      </c>
      <c r="G34" s="96" t="e">
        <f>HYPERLINK("https://yandex.ru/video/preview/?filmId=706353676470365790&amp;text=Скачать%20видеоурок%20по%20музыке%204%20класс%20мастерство%20исполнителя&amp;path=wizard&amp;parent-reqid=1587800687833339-1642841114976076024300299-production-app-host-vla-web-yp-17&amp;redircnt=1587800"&amp;"807.1","Посмотреть видеоурок, перейдя по ссылке, затем выполнить письменно задание видеоурока в тетрадь")</f>
        <v>#VALUE!</v>
      </c>
      <c r="H34" s="67" t="s">
        <v>55</v>
      </c>
      <c r="I34" s="1"/>
    </row>
    <row r="35" spans="1:9" ht="18" customHeight="1">
      <c r="A35" s="1"/>
      <c r="B35" s="841"/>
      <c r="C35" s="840"/>
      <c r="D35" s="840"/>
      <c r="E35" s="840"/>
      <c r="F35" s="840"/>
      <c r="G35" s="840"/>
      <c r="H35" s="840"/>
      <c r="I35" s="1"/>
    </row>
    <row r="36" spans="1:9" ht="12.75">
      <c r="A36" s="1"/>
      <c r="B36" s="15"/>
      <c r="C36" s="15"/>
      <c r="D36" s="77"/>
      <c r="E36" s="77"/>
      <c r="F36" s="77"/>
      <c r="G36" s="181"/>
      <c r="H36" s="77"/>
      <c r="I36" s="1"/>
    </row>
    <row r="37" spans="1:9" ht="27" customHeight="1">
      <c r="A37" s="1"/>
      <c r="B37" s="17"/>
      <c r="C37" s="17"/>
      <c r="D37" s="79"/>
      <c r="E37" s="79"/>
      <c r="F37" s="79"/>
      <c r="G37" s="226"/>
      <c r="H37" s="79"/>
      <c r="I37" s="1"/>
    </row>
    <row r="38" spans="1:9" ht="32.25" customHeight="1">
      <c r="A38" s="1"/>
      <c r="B38" s="17"/>
      <c r="C38" s="17"/>
      <c r="D38" s="79"/>
      <c r="E38" s="79"/>
      <c r="F38" s="79"/>
      <c r="G38" s="227"/>
      <c r="H38" s="27"/>
      <c r="I38" s="1"/>
    </row>
    <row r="39" spans="1:9" ht="35.25" customHeight="1">
      <c r="A39" s="1"/>
      <c r="B39" s="17"/>
      <c r="C39" s="17"/>
      <c r="D39" s="79"/>
      <c r="E39" s="79"/>
      <c r="F39" s="79"/>
      <c r="G39" s="227"/>
      <c r="H39" s="27"/>
      <c r="I39" s="1"/>
    </row>
    <row r="40" spans="1:9" ht="12.75" customHeight="1">
      <c r="A40" s="1"/>
      <c r="B40" s="839"/>
      <c r="C40" s="840"/>
      <c r="D40" s="840"/>
      <c r="E40" s="840"/>
      <c r="F40" s="840"/>
      <c r="G40" s="840"/>
      <c r="H40" s="840"/>
      <c r="I40" s="1"/>
    </row>
    <row r="41" spans="1:9" ht="12.75">
      <c r="A41" s="1"/>
      <c r="B41" s="17"/>
      <c r="C41" s="17"/>
      <c r="D41" s="79"/>
      <c r="E41" s="79"/>
      <c r="F41" s="229"/>
      <c r="G41" s="230"/>
      <c r="H41" s="115"/>
      <c r="I41" s="1"/>
    </row>
    <row r="42" spans="1:9" ht="12.75">
      <c r="A42" s="1"/>
      <c r="B42" s="17"/>
      <c r="C42" s="17"/>
      <c r="D42" s="79"/>
      <c r="E42" s="79"/>
      <c r="F42" s="229"/>
      <c r="G42" s="230"/>
      <c r="H42" s="115"/>
      <c r="I42" s="1"/>
    </row>
    <row r="43" spans="1:9" ht="62.25" customHeight="1">
      <c r="A43" s="1"/>
      <c r="B43" s="17"/>
      <c r="C43" s="17"/>
      <c r="D43" s="79"/>
      <c r="E43" s="232"/>
      <c r="F43" s="229"/>
      <c r="G43" s="233"/>
      <c r="H43" s="229"/>
      <c r="I43" s="1"/>
    </row>
    <row r="44" spans="1:9" ht="57.75" customHeight="1">
      <c r="A44" s="1"/>
      <c r="B44" s="17"/>
      <c r="C44" s="17"/>
      <c r="D44" s="79"/>
      <c r="E44" s="232"/>
      <c r="F44" s="229"/>
      <c r="G44" s="229"/>
      <c r="H44" s="229"/>
      <c r="I44" s="1"/>
    </row>
    <row r="45" spans="1:9" ht="18" customHeight="1">
      <c r="A45" s="1"/>
      <c r="B45" s="841"/>
      <c r="C45" s="840"/>
      <c r="D45" s="840"/>
      <c r="E45" s="840"/>
      <c r="F45" s="840"/>
      <c r="G45" s="840"/>
      <c r="H45" s="840"/>
      <c r="I45" s="1"/>
    </row>
    <row r="46" spans="1:9" ht="12.75">
      <c r="A46" s="1"/>
      <c r="B46" s="151"/>
      <c r="C46" s="151"/>
      <c r="D46" s="234"/>
      <c r="E46" s="79"/>
      <c r="F46" s="229"/>
      <c r="G46" s="94"/>
      <c r="H46" s="229"/>
      <c r="I46" s="1"/>
    </row>
    <row r="47" spans="1:9" ht="12.75">
      <c r="A47" s="1"/>
      <c r="B47" s="151"/>
      <c r="C47" s="151"/>
      <c r="D47" s="79"/>
      <c r="E47" s="79"/>
      <c r="F47" s="115"/>
      <c r="G47" s="115"/>
      <c r="H47" s="115"/>
      <c r="I47" s="1"/>
    </row>
    <row r="48" spans="1:9" ht="12.75">
      <c r="A48" s="1"/>
      <c r="B48" s="151"/>
      <c r="C48" s="151"/>
      <c r="D48" s="79"/>
      <c r="E48" s="79"/>
      <c r="F48" s="229"/>
      <c r="G48" s="230"/>
      <c r="H48" s="115"/>
      <c r="I48" s="1"/>
    </row>
    <row r="49" spans="1:9" ht="12.75" customHeight="1">
      <c r="A49" s="1"/>
      <c r="B49" s="839"/>
      <c r="C49" s="840"/>
      <c r="D49" s="840"/>
      <c r="E49" s="840"/>
      <c r="F49" s="840"/>
      <c r="G49" s="840"/>
      <c r="H49" s="840"/>
      <c r="I49" s="1"/>
    </row>
    <row r="50" spans="1:9" ht="12.75">
      <c r="A50" s="1"/>
      <c r="B50" s="236"/>
      <c r="C50" s="237"/>
      <c r="D50" s="238"/>
      <c r="E50" s="79"/>
      <c r="F50" s="79"/>
      <c r="G50" s="79"/>
      <c r="H50" s="79"/>
      <c r="I50" s="1"/>
    </row>
    <row r="51" spans="1:9" ht="12.75">
      <c r="A51" s="1"/>
      <c r="B51" s="236"/>
      <c r="C51" s="237"/>
      <c r="D51" s="238"/>
      <c r="E51" s="79"/>
      <c r="F51" s="79"/>
      <c r="G51" s="239"/>
      <c r="H51" s="79"/>
      <c r="I51" s="1"/>
    </row>
    <row r="52" spans="1:9" ht="12.75">
      <c r="A52" s="1"/>
      <c r="B52" s="175"/>
      <c r="C52" s="175"/>
      <c r="D52" s="175"/>
      <c r="E52" s="175"/>
      <c r="F52" s="175"/>
      <c r="G52" s="175"/>
      <c r="H52" s="175"/>
      <c r="I52" s="1"/>
    </row>
    <row r="53" spans="1:9" ht="12.75">
      <c r="A53" s="1"/>
      <c r="B53" s="175"/>
      <c r="C53" s="175"/>
      <c r="D53" s="175"/>
      <c r="E53" s="175"/>
      <c r="F53" s="175"/>
      <c r="G53" s="175"/>
      <c r="H53" s="175"/>
      <c r="I53" s="1"/>
    </row>
    <row r="54" spans="1:9" ht="12.75">
      <c r="A54" s="1"/>
      <c r="B54" s="175"/>
      <c r="C54" s="175"/>
      <c r="D54" s="175"/>
      <c r="E54" s="175"/>
      <c r="F54" s="175"/>
      <c r="G54" s="175"/>
      <c r="H54" s="175"/>
      <c r="I54" s="1"/>
    </row>
    <row r="55" spans="1:9" ht="12.75">
      <c r="A55" s="1"/>
      <c r="B55" s="175"/>
      <c r="C55" s="175"/>
      <c r="D55" s="175"/>
      <c r="E55" s="175"/>
      <c r="F55" s="175"/>
      <c r="G55" s="175"/>
      <c r="H55" s="175"/>
      <c r="I55" s="1"/>
    </row>
    <row r="56" spans="1:9" ht="12.75">
      <c r="A56" s="1"/>
      <c r="B56" s="175"/>
      <c r="C56" s="175"/>
      <c r="D56" s="175"/>
      <c r="E56" s="175"/>
      <c r="F56" s="175"/>
      <c r="G56" s="175"/>
      <c r="H56" s="175"/>
      <c r="I56" s="1"/>
    </row>
    <row r="57" spans="1:9" ht="12.75">
      <c r="A57" s="1"/>
      <c r="B57" s="175"/>
      <c r="C57" s="175"/>
      <c r="D57" s="175"/>
      <c r="E57" s="175"/>
      <c r="F57" s="175"/>
      <c r="G57" s="175"/>
      <c r="H57" s="175"/>
      <c r="I57" s="1"/>
    </row>
    <row r="58" spans="1:9" ht="12.75">
      <c r="A58" s="1"/>
      <c r="B58" s="175"/>
      <c r="C58" s="175"/>
      <c r="D58" s="175"/>
      <c r="E58" s="175"/>
      <c r="F58" s="175"/>
      <c r="G58" s="175"/>
      <c r="H58" s="175"/>
      <c r="I58" s="1"/>
    </row>
    <row r="59" spans="1:9" ht="12.75">
      <c r="A59" s="1"/>
      <c r="B59" s="175"/>
      <c r="C59" s="175"/>
      <c r="D59" s="175"/>
      <c r="E59" s="175"/>
      <c r="F59" s="175"/>
      <c r="G59" s="175"/>
      <c r="H59" s="175"/>
      <c r="I59" s="1"/>
    </row>
    <row r="60" spans="1:9" ht="12.75">
      <c r="A60" s="1"/>
      <c r="B60" s="175"/>
      <c r="C60" s="175"/>
      <c r="D60" s="175"/>
      <c r="E60" s="175"/>
      <c r="F60" s="175"/>
      <c r="G60" s="175"/>
      <c r="H60" s="175"/>
      <c r="I60" s="1"/>
    </row>
    <row r="61" spans="1:9" ht="12.75">
      <c r="A61" s="1"/>
      <c r="B61" s="175"/>
      <c r="C61" s="175"/>
      <c r="D61" s="175"/>
      <c r="E61" s="175"/>
      <c r="F61" s="175"/>
      <c r="G61" s="175"/>
      <c r="H61" s="175"/>
      <c r="I61" s="1"/>
    </row>
    <row r="62" spans="1:9" ht="12.75">
      <c r="A62" s="1"/>
      <c r="B62" s="175"/>
      <c r="C62" s="175"/>
      <c r="D62" s="175"/>
      <c r="E62" s="175"/>
      <c r="F62" s="175"/>
      <c r="G62" s="175"/>
      <c r="H62" s="175"/>
      <c r="I62" s="1"/>
    </row>
    <row r="63" spans="1:9" ht="12.75">
      <c r="A63" s="1"/>
      <c r="B63" s="175"/>
      <c r="C63" s="175"/>
      <c r="D63" s="175"/>
      <c r="E63" s="175"/>
      <c r="F63" s="175"/>
      <c r="G63" s="175"/>
      <c r="H63" s="175"/>
      <c r="I63" s="1"/>
    </row>
    <row r="64" spans="1:9" ht="12.75">
      <c r="A64" s="1"/>
      <c r="B64" s="175"/>
      <c r="C64" s="175"/>
      <c r="D64" s="175"/>
      <c r="E64" s="175"/>
      <c r="F64" s="175"/>
      <c r="G64" s="175"/>
      <c r="H64" s="175"/>
      <c r="I64" s="1"/>
    </row>
    <row r="65" spans="1:9" ht="12.75">
      <c r="A65" s="1"/>
      <c r="B65" s="1"/>
      <c r="C65" s="1"/>
      <c r="D65" s="1"/>
      <c r="E65" s="1"/>
      <c r="F65" s="1"/>
      <c r="G65" s="1"/>
      <c r="H65" s="1"/>
      <c r="I65" s="1"/>
    </row>
    <row r="66" spans="1:9" ht="12.75">
      <c r="A66" s="1"/>
      <c r="B66" s="1"/>
      <c r="C66" s="1"/>
      <c r="D66" s="1"/>
      <c r="E66" s="1"/>
      <c r="F66" s="1"/>
      <c r="G66" s="1"/>
      <c r="H66" s="1"/>
      <c r="I66" s="1"/>
    </row>
    <row r="67" spans="1:9" ht="12.75">
      <c r="A67" s="1"/>
      <c r="B67" s="1"/>
      <c r="C67" s="1"/>
      <c r="D67" s="1"/>
      <c r="E67" s="1"/>
      <c r="F67" s="1"/>
      <c r="G67" s="1"/>
      <c r="H67" s="1"/>
      <c r="I67" s="1"/>
    </row>
    <row r="68" spans="1:9" ht="12.75">
      <c r="A68" s="1"/>
      <c r="B68" s="1"/>
      <c r="C68" s="1"/>
      <c r="D68" s="1"/>
      <c r="E68" s="1"/>
      <c r="F68" s="1"/>
      <c r="G68" s="1"/>
      <c r="H68" s="1"/>
      <c r="I68" s="1"/>
    </row>
    <row r="69" spans="1:9" ht="12.75">
      <c r="A69" s="1"/>
      <c r="B69" s="1"/>
      <c r="C69" s="1"/>
      <c r="D69" s="1"/>
      <c r="E69" s="1"/>
      <c r="F69" s="1"/>
      <c r="G69" s="1"/>
      <c r="H69" s="1"/>
      <c r="I69" s="1"/>
    </row>
    <row r="70" spans="1:9" ht="12.75">
      <c r="A70" s="1"/>
      <c r="B70" s="1"/>
      <c r="C70" s="1"/>
      <c r="D70" s="1"/>
      <c r="E70" s="1"/>
      <c r="F70" s="1"/>
      <c r="G70" s="1"/>
      <c r="H70" s="1"/>
      <c r="I70" s="1"/>
    </row>
    <row r="71" spans="1:9" ht="12.75">
      <c r="A71" s="1"/>
      <c r="B71" s="1"/>
      <c r="C71" s="1"/>
      <c r="D71" s="1"/>
      <c r="E71" s="1"/>
      <c r="F71" s="1"/>
      <c r="G71" s="1"/>
      <c r="H71" s="1"/>
      <c r="I71" s="1"/>
    </row>
    <row r="72" spans="1:9" ht="12.75">
      <c r="A72" s="1"/>
      <c r="B72" s="1"/>
      <c r="C72" s="1"/>
      <c r="D72" s="1"/>
      <c r="E72" s="1"/>
      <c r="F72" s="1"/>
      <c r="G72" s="1"/>
      <c r="H72" s="1"/>
      <c r="I72" s="1"/>
    </row>
    <row r="73" spans="1:9" ht="12.75">
      <c r="A73" s="1"/>
      <c r="B73" s="1"/>
      <c r="C73" s="1"/>
      <c r="D73" s="1"/>
      <c r="E73" s="1"/>
      <c r="F73" s="1"/>
      <c r="G73" s="1"/>
      <c r="H73" s="1"/>
      <c r="I73" s="1"/>
    </row>
    <row r="74" spans="1:9" ht="12.75">
      <c r="A74" s="1"/>
      <c r="B74" s="1"/>
      <c r="C74" s="1"/>
      <c r="D74" s="1"/>
      <c r="E74" s="1"/>
      <c r="F74" s="1"/>
      <c r="G74" s="1"/>
      <c r="H74" s="1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  <row r="977" spans="1:9" ht="12.75">
      <c r="A977" s="1"/>
      <c r="B977" s="1"/>
      <c r="C977" s="1"/>
      <c r="D977" s="1"/>
      <c r="E977" s="1"/>
      <c r="F977" s="1"/>
      <c r="G977" s="1"/>
      <c r="H977" s="1"/>
      <c r="I977" s="1"/>
    </row>
    <row r="978" spans="1:9" ht="12.75">
      <c r="A978" s="1"/>
      <c r="B978" s="1"/>
      <c r="C978" s="1"/>
      <c r="D978" s="1"/>
      <c r="E978" s="1"/>
      <c r="F978" s="1"/>
      <c r="G978" s="1"/>
      <c r="H978" s="1"/>
      <c r="I978" s="1"/>
    </row>
    <row r="979" spans="1:9" ht="12.75">
      <c r="A979" s="1"/>
      <c r="B979" s="1"/>
      <c r="C979" s="1"/>
      <c r="D979" s="1"/>
      <c r="E979" s="1"/>
      <c r="F979" s="1"/>
      <c r="G979" s="1"/>
      <c r="H979" s="1"/>
      <c r="I979" s="1"/>
    </row>
    <row r="980" spans="1:9" ht="12.75">
      <c r="A980" s="1"/>
      <c r="B980" s="1"/>
      <c r="C980" s="1"/>
      <c r="D980" s="1"/>
      <c r="E980" s="1"/>
      <c r="F980" s="1"/>
      <c r="G980" s="1"/>
      <c r="H980" s="1"/>
      <c r="I980" s="1"/>
    </row>
    <row r="981" spans="1:9" ht="12.75">
      <c r="A981" s="1"/>
      <c r="B981" s="1"/>
      <c r="C981" s="1"/>
      <c r="D981" s="1"/>
      <c r="E981" s="1"/>
      <c r="F981" s="1"/>
      <c r="G981" s="1"/>
      <c r="H981" s="1"/>
      <c r="I981" s="1"/>
    </row>
    <row r="982" spans="1:9" ht="12.75">
      <c r="A982" s="1"/>
      <c r="B982" s="1"/>
      <c r="C982" s="1"/>
      <c r="D982" s="1"/>
      <c r="E982" s="1"/>
      <c r="F982" s="1"/>
      <c r="G982" s="1"/>
      <c r="H982" s="1"/>
      <c r="I982" s="1"/>
    </row>
    <row r="983" spans="1:9" ht="12.75">
      <c r="A983" s="1"/>
      <c r="B983" s="1"/>
      <c r="C983" s="1"/>
      <c r="D983" s="1"/>
      <c r="E983" s="1"/>
      <c r="F983" s="1"/>
      <c r="G983" s="1"/>
      <c r="H983" s="1"/>
      <c r="I983" s="1"/>
    </row>
    <row r="984" spans="1:9" ht="12.75">
      <c r="A984" s="1"/>
      <c r="B984" s="1"/>
      <c r="C984" s="1"/>
      <c r="D984" s="1"/>
      <c r="E984" s="1"/>
      <c r="F984" s="1"/>
      <c r="G984" s="1"/>
      <c r="H984" s="1"/>
      <c r="I984" s="1"/>
    </row>
  </sheetData>
  <mergeCells count="19">
    <mergeCell ref="B30:B31"/>
    <mergeCell ref="C30:C31"/>
    <mergeCell ref="B1:H1"/>
    <mergeCell ref="B2:H2"/>
    <mergeCell ref="B7:H7"/>
    <mergeCell ref="B10:H10"/>
    <mergeCell ref="B14:H14"/>
    <mergeCell ref="B15:B16"/>
    <mergeCell ref="C15:C16"/>
    <mergeCell ref="B18:H18"/>
    <mergeCell ref="B22:H22"/>
    <mergeCell ref="B25:B26"/>
    <mergeCell ref="C25:C26"/>
    <mergeCell ref="B27:H27"/>
    <mergeCell ref="B32:H32"/>
    <mergeCell ref="B35:H35"/>
    <mergeCell ref="B40:H40"/>
    <mergeCell ref="B45:H45"/>
    <mergeCell ref="B49:H49"/>
  </mergeCells>
  <hyperlinks>
    <hyperlink ref="G12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H973"/>
  <sheetViews>
    <sheetView workbookViewId="0">
      <selection activeCell="I3" sqref="I1:O1048576"/>
    </sheetView>
  </sheetViews>
  <sheetFormatPr defaultColWidth="14.42578125" defaultRowHeight="15.75" customHeight="1"/>
  <cols>
    <col min="1" max="1" width="11.28515625" customWidth="1"/>
    <col min="2" max="3" width="16.5703125" customWidth="1"/>
    <col min="4" max="4" width="30.5703125" customWidth="1"/>
    <col min="5" max="5" width="33.7109375" customWidth="1"/>
    <col min="6" max="6" width="33.28515625" customWidth="1"/>
    <col min="7" max="7" width="23.42578125" customWidth="1"/>
    <col min="8" max="8" width="8.5703125" customWidth="1"/>
  </cols>
  <sheetData>
    <row r="1" spans="1:8" ht="31.5" customHeight="1">
      <c r="A1" s="843" t="s">
        <v>1015</v>
      </c>
      <c r="B1" s="844"/>
      <c r="C1" s="844"/>
      <c r="D1" s="844"/>
      <c r="E1" s="844"/>
      <c r="F1" s="844"/>
      <c r="G1" s="845"/>
      <c r="H1" s="6"/>
    </row>
    <row r="2" spans="1:8" ht="18" customHeight="1">
      <c r="A2" s="846" t="s">
        <v>7</v>
      </c>
      <c r="B2" s="836"/>
      <c r="C2" s="836"/>
      <c r="D2" s="836"/>
      <c r="E2" s="836"/>
      <c r="F2" s="836"/>
      <c r="G2" s="837"/>
      <c r="H2" s="11"/>
    </row>
    <row r="3" spans="1:8" ht="25.5">
      <c r="A3" s="13" t="s">
        <v>11</v>
      </c>
      <c r="B3" s="13" t="s">
        <v>13</v>
      </c>
      <c r="C3" s="13" t="s">
        <v>14</v>
      </c>
      <c r="D3" s="13" t="s">
        <v>15</v>
      </c>
      <c r="E3" s="13" t="s">
        <v>16</v>
      </c>
      <c r="F3" s="13" t="s">
        <v>17</v>
      </c>
      <c r="G3" s="13" t="s">
        <v>18</v>
      </c>
      <c r="H3" s="17"/>
    </row>
    <row r="4" spans="1:8" ht="63.75">
      <c r="A4" s="13" t="s">
        <v>29</v>
      </c>
      <c r="B4" s="13" t="s">
        <v>30</v>
      </c>
      <c r="C4" s="109" t="s">
        <v>31</v>
      </c>
      <c r="D4" s="20" t="s">
        <v>1016</v>
      </c>
      <c r="E4" s="109" t="s">
        <v>528</v>
      </c>
      <c r="F4" s="61" t="str">
        <f>HYPERLINK("https://www.youtube.com/watch?v=JQhore7UHC0","Посмотреть видеоурок, затем разобрать объяснение в учебнике  с. 72 рядом с красной стрелочкой. Выполнить № 279(1) с. 72 письменно")</f>
        <v>Посмотреть видеоурок, затем разобрать объяснение в учебнике  с. 72 рядом с красной стрелочкой. Выполнить № 279(1) с. 72 письменно</v>
      </c>
      <c r="G4" s="23" t="s">
        <v>380</v>
      </c>
      <c r="H4" s="27"/>
    </row>
    <row r="5" spans="1:8" ht="25.5">
      <c r="A5" s="13" t="s">
        <v>77</v>
      </c>
      <c r="B5" s="13" t="s">
        <v>79</v>
      </c>
      <c r="C5" s="109" t="s">
        <v>81</v>
      </c>
      <c r="D5" s="20" t="s">
        <v>1017</v>
      </c>
      <c r="E5" s="32" t="s">
        <v>1018</v>
      </c>
      <c r="F5" s="32" t="s">
        <v>1019</v>
      </c>
      <c r="G5" s="23"/>
      <c r="H5" s="27"/>
    </row>
    <row r="6" spans="1:8" ht="38.25">
      <c r="A6" s="13" t="s">
        <v>99</v>
      </c>
      <c r="B6" s="13" t="s">
        <v>101</v>
      </c>
      <c r="C6" s="119" t="s">
        <v>81</v>
      </c>
      <c r="D6" s="20" t="s">
        <v>1020</v>
      </c>
      <c r="E6" s="32" t="s">
        <v>1021</v>
      </c>
      <c r="F6" s="32" t="s">
        <v>1022</v>
      </c>
      <c r="G6" s="23" t="s">
        <v>380</v>
      </c>
      <c r="H6" s="27"/>
    </row>
    <row r="7" spans="1:8" ht="12.75" customHeight="1">
      <c r="A7" s="838" t="s">
        <v>128</v>
      </c>
      <c r="B7" s="836"/>
      <c r="C7" s="836"/>
      <c r="D7" s="836"/>
      <c r="E7" s="836"/>
      <c r="F7" s="836"/>
      <c r="G7" s="837"/>
      <c r="H7" s="45"/>
    </row>
    <row r="8" spans="1:8" ht="89.25">
      <c r="A8" s="13" t="s">
        <v>142</v>
      </c>
      <c r="B8" s="13" t="s">
        <v>145</v>
      </c>
      <c r="C8" s="109" t="s">
        <v>81</v>
      </c>
      <c r="D8" s="32" t="s">
        <v>1023</v>
      </c>
      <c r="E8" s="32" t="s">
        <v>535</v>
      </c>
      <c r="F8" s="32" t="s">
        <v>536</v>
      </c>
      <c r="G8" s="23" t="s">
        <v>1024</v>
      </c>
      <c r="H8" s="27"/>
    </row>
    <row r="9" spans="1:8" ht="25.5">
      <c r="A9" s="13" t="s">
        <v>166</v>
      </c>
      <c r="B9" s="13" t="s">
        <v>167</v>
      </c>
      <c r="C9" s="119" t="s">
        <v>81</v>
      </c>
      <c r="D9" s="20" t="s">
        <v>1025</v>
      </c>
      <c r="E9" s="23" t="s">
        <v>968</v>
      </c>
      <c r="F9" s="40" t="s">
        <v>1026</v>
      </c>
      <c r="G9" s="23" t="s">
        <v>380</v>
      </c>
      <c r="H9" s="27"/>
    </row>
    <row r="10" spans="1:8" ht="18" customHeight="1">
      <c r="A10" s="835" t="s">
        <v>1027</v>
      </c>
      <c r="B10" s="836"/>
      <c r="C10" s="836"/>
      <c r="D10" s="836"/>
      <c r="E10" s="836"/>
      <c r="F10" s="836"/>
      <c r="G10" s="837"/>
      <c r="H10" s="11"/>
    </row>
    <row r="11" spans="1:8" ht="25.5">
      <c r="A11" s="13" t="s">
        <v>29</v>
      </c>
      <c r="B11" s="13" t="s">
        <v>30</v>
      </c>
      <c r="C11" s="119" t="s">
        <v>81</v>
      </c>
      <c r="D11" s="73" t="s">
        <v>1028</v>
      </c>
      <c r="E11" s="32" t="s">
        <v>528</v>
      </c>
      <c r="F11" s="23" t="s">
        <v>1029</v>
      </c>
      <c r="G11" s="32" t="s">
        <v>380</v>
      </c>
      <c r="H11" s="79"/>
    </row>
    <row r="12" spans="1:8" ht="51" customHeight="1">
      <c r="A12" s="847" t="s">
        <v>77</v>
      </c>
      <c r="B12" s="847" t="s">
        <v>79</v>
      </c>
      <c r="C12" s="32" t="s">
        <v>31</v>
      </c>
      <c r="D12" s="74" t="s">
        <v>1030</v>
      </c>
      <c r="E12" s="137" t="s">
        <v>554</v>
      </c>
      <c r="F12" s="311" t="e">
        <f>HYPERLINK("https://yandex.ru/video/preview/?filmId=2774766086215066279&amp;text=%D1%84%D0%B8%D0%BB%D1%8C%D0%BC%20%D0%BE%20%D0%BF%D1%80%D0%BE%D1%84%D0%B5%D1%81%D1%81%D0%B8%D1%8F%D1%85%20%D0%B2%20%D0%B2%D0%B5%D0%BB%D0%B8%D0%BA%D0%BE%D0%B1%D1%80%D0%B8%D1%82%D0%B0%D0%BD%D0%"&amp;"B8%D0%B8%20%D0%B4%D0%BB%D1%8F%20%D1%88%D0%BA%D0%BE%D0%BB%D1%8C%D0%BD%D0%B8%D0%BA%D0%BE%D0%B2&amp;path=wizard&amp;parent-reqid=1587886059842345-1061534013292459028200291-production-app-host-man-web-yp-173&amp;redircnt=1587886072.1","посмотреть видео о профессиях в Великобритании и записать название профессий,о которых рассказывалось в видео.")</f>
        <v>#VALUE!</v>
      </c>
      <c r="G12" s="32" t="s">
        <v>380</v>
      </c>
      <c r="H12" s="79"/>
    </row>
    <row r="13" spans="1:8" ht="25.5">
      <c r="A13" s="848"/>
      <c r="B13" s="848"/>
      <c r="C13" s="23" t="s">
        <v>81</v>
      </c>
      <c r="D13" s="74" t="s">
        <v>1031</v>
      </c>
      <c r="E13" s="32" t="s">
        <v>1032</v>
      </c>
      <c r="F13" s="32" t="s">
        <v>557</v>
      </c>
      <c r="G13" s="32" t="s">
        <v>558</v>
      </c>
      <c r="H13" s="79"/>
    </row>
    <row r="14" spans="1:8" ht="25.5">
      <c r="A14" s="13" t="s">
        <v>99</v>
      </c>
      <c r="B14" s="13" t="s">
        <v>101</v>
      </c>
      <c r="C14" s="32" t="s">
        <v>81</v>
      </c>
      <c r="D14" s="73" t="s">
        <v>1033</v>
      </c>
      <c r="E14" s="32" t="s">
        <v>1018</v>
      </c>
      <c r="F14" s="32" t="s">
        <v>1034</v>
      </c>
      <c r="G14" s="32" t="s">
        <v>380</v>
      </c>
      <c r="H14" s="79"/>
    </row>
    <row r="15" spans="1:8" ht="12.75" customHeight="1">
      <c r="A15" s="838" t="s">
        <v>537</v>
      </c>
      <c r="B15" s="836"/>
      <c r="C15" s="836"/>
      <c r="D15" s="836"/>
      <c r="E15" s="836"/>
      <c r="F15" s="836"/>
      <c r="G15" s="837"/>
      <c r="H15" s="45"/>
    </row>
    <row r="16" spans="1:8" ht="51">
      <c r="A16" s="13" t="s">
        <v>142</v>
      </c>
      <c r="B16" s="13" t="s">
        <v>145</v>
      </c>
      <c r="C16" s="119" t="s">
        <v>81</v>
      </c>
      <c r="D16" s="20" t="s">
        <v>1035</v>
      </c>
      <c r="E16" s="32" t="s">
        <v>550</v>
      </c>
      <c r="F16" s="32" t="s">
        <v>551</v>
      </c>
      <c r="G16" s="32" t="s">
        <v>55</v>
      </c>
      <c r="H16" s="79"/>
    </row>
    <row r="17" spans="1:8" ht="102">
      <c r="A17" s="13" t="s">
        <v>166</v>
      </c>
      <c r="B17" s="13" t="s">
        <v>167</v>
      </c>
      <c r="C17" s="23" t="s">
        <v>81</v>
      </c>
      <c r="D17" s="194" t="s">
        <v>1036</v>
      </c>
      <c r="E17" s="23" t="s">
        <v>986</v>
      </c>
      <c r="F17" s="219" t="s">
        <v>1037</v>
      </c>
      <c r="G17" s="32" t="s">
        <v>380</v>
      </c>
      <c r="H17" s="79"/>
    </row>
    <row r="18" spans="1:8" ht="18" customHeight="1">
      <c r="A18" s="835" t="s">
        <v>252</v>
      </c>
      <c r="B18" s="836"/>
      <c r="C18" s="836"/>
      <c r="D18" s="836"/>
      <c r="E18" s="836"/>
      <c r="F18" s="836"/>
      <c r="G18" s="837"/>
      <c r="H18" s="11"/>
    </row>
    <row r="19" spans="1:8" ht="38.25">
      <c r="A19" s="13" t="s">
        <v>29</v>
      </c>
      <c r="B19" s="13" t="s">
        <v>30</v>
      </c>
      <c r="C19" s="73" t="s">
        <v>81</v>
      </c>
      <c r="D19" s="73" t="s">
        <v>1038</v>
      </c>
      <c r="E19" s="32" t="s">
        <v>563</v>
      </c>
      <c r="F19" s="78" t="s">
        <v>564</v>
      </c>
      <c r="G19" s="73" t="s">
        <v>1039</v>
      </c>
      <c r="H19" s="79"/>
    </row>
    <row r="20" spans="1:8" ht="25.5">
      <c r="A20" s="13" t="s">
        <v>77</v>
      </c>
      <c r="B20" s="13" t="s">
        <v>79</v>
      </c>
      <c r="C20" s="73" t="s">
        <v>81</v>
      </c>
      <c r="D20" s="73" t="s">
        <v>1040</v>
      </c>
      <c r="E20" s="100" t="s">
        <v>1041</v>
      </c>
      <c r="F20" s="104" t="s">
        <v>1042</v>
      </c>
      <c r="G20" s="20" t="s">
        <v>380</v>
      </c>
      <c r="H20" s="27"/>
    </row>
    <row r="21" spans="1:8" ht="38.25">
      <c r="A21" s="13" t="s">
        <v>99</v>
      </c>
      <c r="B21" s="13" t="s">
        <v>101</v>
      </c>
      <c r="C21" s="73" t="s">
        <v>81</v>
      </c>
      <c r="D21" s="73" t="s">
        <v>1043</v>
      </c>
      <c r="E21" s="32" t="s">
        <v>574</v>
      </c>
      <c r="F21" s="96" t="str">
        <f>HYPERLINK("https://www.youtube.com/watch?v=6S7IWcXNloo","Посмотреть видеоурок, затем работа по учебнику: с. 166  ответить устно на вопросы 4-7")</f>
        <v>Посмотреть видеоурок, затем работа по учебнику: с. 166  ответить устно на вопросы 4-7</v>
      </c>
      <c r="G21" s="23" t="s">
        <v>380</v>
      </c>
      <c r="H21" s="27"/>
    </row>
    <row r="22" spans="1:8" ht="12.75" customHeight="1">
      <c r="A22" s="838" t="s">
        <v>128</v>
      </c>
      <c r="B22" s="836"/>
      <c r="C22" s="836"/>
      <c r="D22" s="836"/>
      <c r="E22" s="836"/>
      <c r="F22" s="836"/>
      <c r="G22" s="837"/>
      <c r="H22" s="45"/>
    </row>
    <row r="23" spans="1:8" ht="38.25">
      <c r="A23" s="13" t="s">
        <v>142</v>
      </c>
      <c r="B23" s="13" t="s">
        <v>145</v>
      </c>
      <c r="C23" s="23" t="s">
        <v>31</v>
      </c>
      <c r="D23" s="73" t="s">
        <v>1044</v>
      </c>
      <c r="E23" s="38" t="s">
        <v>1045</v>
      </c>
      <c r="F23" s="231" t="s">
        <v>1046</v>
      </c>
      <c r="G23" s="30" t="s">
        <v>380</v>
      </c>
      <c r="H23" s="27"/>
    </row>
    <row r="24" spans="1:8" ht="38.25">
      <c r="A24" s="13" t="s">
        <v>166</v>
      </c>
      <c r="B24" s="13" t="s">
        <v>167</v>
      </c>
      <c r="C24" s="23" t="s">
        <v>31</v>
      </c>
      <c r="D24" s="73" t="s">
        <v>1047</v>
      </c>
      <c r="E24" s="38" t="s">
        <v>1048</v>
      </c>
      <c r="F24" s="87" t="s">
        <v>1049</v>
      </c>
      <c r="G24" s="110" t="s">
        <v>380</v>
      </c>
      <c r="H24" s="115"/>
    </row>
    <row r="25" spans="1:8" ht="45" customHeight="1">
      <c r="A25" s="847" t="s">
        <v>187</v>
      </c>
      <c r="B25" s="847" t="s">
        <v>189</v>
      </c>
      <c r="C25" s="32" t="s">
        <v>1050</v>
      </c>
      <c r="D25" s="186" t="s">
        <v>1051</v>
      </c>
      <c r="E25" s="75" t="s">
        <v>194</v>
      </c>
      <c r="F25" s="223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G25" s="75" t="s">
        <v>55</v>
      </c>
      <c r="H25" s="229"/>
    </row>
    <row r="26" spans="1:8" ht="39" customHeight="1">
      <c r="A26" s="848"/>
      <c r="B26" s="848"/>
      <c r="C26" s="119" t="s">
        <v>31</v>
      </c>
      <c r="D26" s="186" t="s">
        <v>1052</v>
      </c>
      <c r="E26" s="75" t="s">
        <v>581</v>
      </c>
      <c r="F26" s="224" t="str">
        <f>HYPERLINK("https://vk.com/video-193888756_456239020","Просмотреть МК  и выполнить куклу ""Колокольчик""")</f>
        <v>Просмотреть МК  и выполнить куклу "Колокольчик"</v>
      </c>
      <c r="G26" s="75" t="s">
        <v>55</v>
      </c>
      <c r="H26" s="229"/>
    </row>
    <row r="27" spans="1:8" ht="18" customHeight="1">
      <c r="A27" s="835" t="s">
        <v>354</v>
      </c>
      <c r="B27" s="836"/>
      <c r="C27" s="836"/>
      <c r="D27" s="836"/>
      <c r="E27" s="836"/>
      <c r="F27" s="836"/>
      <c r="G27" s="837"/>
      <c r="H27" s="11"/>
    </row>
    <row r="28" spans="1:8" ht="25.5">
      <c r="A28" s="13" t="s">
        <v>29</v>
      </c>
      <c r="B28" s="13" t="s">
        <v>30</v>
      </c>
      <c r="C28" s="109" t="s">
        <v>31</v>
      </c>
      <c r="D28" s="200" t="s">
        <v>1053</v>
      </c>
      <c r="E28" s="104"/>
      <c r="F28" s="104"/>
      <c r="G28" s="104"/>
      <c r="H28" s="133"/>
    </row>
    <row r="29" spans="1:8" ht="25.5">
      <c r="A29" s="13" t="s">
        <v>77</v>
      </c>
      <c r="B29" s="13" t="s">
        <v>79</v>
      </c>
      <c r="C29" s="200" t="s">
        <v>1054</v>
      </c>
      <c r="D29" s="200" t="s">
        <v>1055</v>
      </c>
      <c r="E29" s="104"/>
      <c r="F29" s="104"/>
      <c r="G29" s="104"/>
      <c r="H29" s="133"/>
    </row>
    <row r="30" spans="1:8" ht="25.5">
      <c r="A30" s="13" t="s">
        <v>99</v>
      </c>
      <c r="B30" s="13" t="s">
        <v>101</v>
      </c>
      <c r="C30" s="32" t="s">
        <v>31</v>
      </c>
      <c r="D30" s="73" t="s">
        <v>1056</v>
      </c>
      <c r="E30" s="46"/>
      <c r="F30" s="106"/>
      <c r="G30" s="46"/>
      <c r="H30" s="115"/>
    </row>
    <row r="31" spans="1:8" ht="12.75" customHeight="1">
      <c r="A31" s="838" t="s">
        <v>128</v>
      </c>
      <c r="B31" s="836"/>
      <c r="C31" s="836"/>
      <c r="D31" s="836"/>
      <c r="E31" s="836"/>
      <c r="F31" s="836"/>
      <c r="G31" s="837"/>
      <c r="H31" s="45"/>
    </row>
    <row r="32" spans="1:8" ht="38.25">
      <c r="A32" s="847" t="s">
        <v>142</v>
      </c>
      <c r="B32" s="847" t="s">
        <v>145</v>
      </c>
      <c r="C32" s="32" t="s">
        <v>778</v>
      </c>
      <c r="D32" s="73" t="s">
        <v>1057</v>
      </c>
      <c r="E32" s="104" t="s">
        <v>588</v>
      </c>
      <c r="F32" s="51" t="s">
        <v>1058</v>
      </c>
      <c r="G32" s="46" t="s">
        <v>1059</v>
      </c>
      <c r="H32" s="115"/>
    </row>
    <row r="33" spans="1:8" ht="25.5">
      <c r="A33" s="848"/>
      <c r="B33" s="848"/>
      <c r="C33" s="32" t="s">
        <v>81</v>
      </c>
      <c r="D33" s="73" t="s">
        <v>1060</v>
      </c>
      <c r="E33" s="46" t="s">
        <v>592</v>
      </c>
      <c r="F33" s="51" t="s">
        <v>1061</v>
      </c>
      <c r="G33" s="46" t="s">
        <v>55</v>
      </c>
      <c r="H33" s="115"/>
    </row>
    <row r="34" spans="1:8" ht="25.5">
      <c r="A34" s="13" t="s">
        <v>166</v>
      </c>
      <c r="B34" s="13" t="s">
        <v>167</v>
      </c>
      <c r="C34" s="32" t="s">
        <v>31</v>
      </c>
      <c r="D34" s="73" t="s">
        <v>1062</v>
      </c>
      <c r="E34" s="46"/>
      <c r="F34" s="46"/>
      <c r="G34" s="46"/>
      <c r="H34" s="115"/>
    </row>
    <row r="35" spans="1:8" ht="18" customHeight="1">
      <c r="A35" s="835"/>
      <c r="B35" s="836"/>
      <c r="C35" s="836"/>
      <c r="D35" s="836"/>
      <c r="E35" s="836"/>
      <c r="F35" s="836"/>
      <c r="G35" s="837"/>
      <c r="H35" s="11"/>
    </row>
    <row r="36" spans="1:8" ht="12.75">
      <c r="A36" s="17"/>
      <c r="B36" s="17"/>
      <c r="C36" s="79"/>
      <c r="D36" s="79"/>
      <c r="E36" s="133"/>
      <c r="F36" s="133"/>
      <c r="G36" s="115"/>
      <c r="H36" s="115"/>
    </row>
    <row r="37" spans="1:8" ht="12.75">
      <c r="A37" s="17"/>
      <c r="B37" s="17"/>
      <c r="C37" s="79"/>
      <c r="D37" s="79"/>
      <c r="E37" s="133"/>
      <c r="F37" s="115"/>
      <c r="G37" s="115"/>
      <c r="H37" s="115"/>
    </row>
    <row r="38" spans="1:8" ht="12.75">
      <c r="A38" s="17"/>
      <c r="B38" s="17"/>
      <c r="C38" s="79"/>
      <c r="D38" s="79"/>
      <c r="E38" s="79"/>
      <c r="F38" s="227"/>
      <c r="G38" s="115"/>
      <c r="H38" s="115"/>
    </row>
    <row r="39" spans="1:8" ht="12.75" customHeight="1">
      <c r="A39" s="839"/>
      <c r="B39" s="840"/>
      <c r="C39" s="840"/>
      <c r="D39" s="840"/>
      <c r="E39" s="840"/>
      <c r="F39" s="840"/>
      <c r="G39" s="840"/>
      <c r="H39" s="45"/>
    </row>
    <row r="40" spans="1:8" ht="12.75">
      <c r="A40" s="17"/>
      <c r="B40" s="17"/>
      <c r="C40" s="79"/>
      <c r="D40" s="79"/>
      <c r="E40" s="115"/>
      <c r="F40" s="115"/>
      <c r="G40" s="115"/>
      <c r="H40" s="115"/>
    </row>
    <row r="41" spans="1:8" ht="12.75">
      <c r="A41" s="17"/>
      <c r="B41" s="17"/>
      <c r="C41" s="79"/>
      <c r="D41" s="79"/>
      <c r="E41" s="229"/>
      <c r="F41" s="230"/>
      <c r="G41" s="115"/>
      <c r="H41" s="115"/>
    </row>
    <row r="42" spans="1:8" ht="33" customHeight="1">
      <c r="A42" s="17"/>
      <c r="B42" s="17"/>
      <c r="C42" s="79"/>
      <c r="D42" s="232"/>
      <c r="E42" s="115"/>
      <c r="F42" s="314"/>
      <c r="G42" s="115"/>
      <c r="H42" s="115"/>
    </row>
    <row r="43" spans="1:8" ht="39.75" customHeight="1">
      <c r="A43" s="17"/>
      <c r="B43" s="17"/>
      <c r="C43" s="79"/>
      <c r="D43" s="288"/>
      <c r="E43" s="115"/>
      <c r="F43" s="314"/>
      <c r="G43" s="115"/>
      <c r="H43" s="115"/>
    </row>
    <row r="44" spans="1:8" ht="18" customHeight="1">
      <c r="A44" s="841"/>
      <c r="B44" s="840"/>
      <c r="C44" s="840"/>
      <c r="D44" s="840"/>
      <c r="E44" s="840"/>
      <c r="F44" s="840"/>
      <c r="G44" s="840"/>
      <c r="H44" s="11"/>
    </row>
    <row r="45" spans="1:8" ht="12.75">
      <c r="A45" s="315"/>
      <c r="B45" s="45"/>
      <c r="C45" s="79"/>
      <c r="D45" s="79"/>
      <c r="E45" s="79"/>
      <c r="F45" s="79"/>
      <c r="G45" s="79"/>
      <c r="H45" s="79"/>
    </row>
    <row r="46" spans="1:8" ht="12.75">
      <c r="A46" s="315"/>
      <c r="B46" s="45"/>
      <c r="C46" s="79"/>
      <c r="D46" s="79"/>
      <c r="E46" s="79"/>
      <c r="F46" s="79"/>
      <c r="G46" s="79"/>
      <c r="H46" s="79"/>
    </row>
    <row r="47" spans="1:8" ht="12.75">
      <c r="A47" s="236"/>
      <c r="B47" s="236"/>
      <c r="C47" s="238"/>
      <c r="D47" s="79"/>
      <c r="E47" s="115"/>
      <c r="F47" s="115"/>
      <c r="G47" s="229"/>
      <c r="H47" s="229"/>
    </row>
    <row r="48" spans="1:8" ht="12.75" customHeight="1">
      <c r="A48" s="839"/>
      <c r="B48" s="840"/>
      <c r="C48" s="840"/>
      <c r="D48" s="840"/>
      <c r="E48" s="840"/>
      <c r="F48" s="840"/>
      <c r="G48" s="840"/>
      <c r="H48" s="45"/>
    </row>
    <row r="49" spans="1:8" ht="12.75">
      <c r="A49" s="236"/>
      <c r="B49" s="236"/>
      <c r="C49" s="238"/>
      <c r="D49" s="79"/>
      <c r="E49" s="115"/>
      <c r="F49" s="115"/>
      <c r="G49" s="316"/>
      <c r="H49" s="316"/>
    </row>
    <row r="50" spans="1:8" ht="12.75">
      <c r="A50" s="236"/>
      <c r="B50" s="236"/>
      <c r="C50" s="238"/>
      <c r="D50" s="79"/>
      <c r="E50" s="115"/>
      <c r="F50" s="317"/>
      <c r="G50" s="316"/>
      <c r="H50" s="316"/>
    </row>
    <row r="51" spans="1:8" ht="12.75">
      <c r="A51" s="236"/>
      <c r="B51" s="236"/>
      <c r="C51" s="238"/>
      <c r="D51" s="79"/>
      <c r="E51" s="316"/>
      <c r="F51" s="115"/>
      <c r="G51" s="115"/>
      <c r="H51" s="115"/>
    </row>
    <row r="52" spans="1:8" ht="12.75">
      <c r="A52" s="318"/>
      <c r="B52" s="175"/>
      <c r="C52" s="175"/>
      <c r="D52" s="175"/>
      <c r="E52" s="175"/>
      <c r="F52" s="175"/>
      <c r="G52" s="175"/>
      <c r="H52" s="175"/>
    </row>
    <row r="53" spans="1:8" ht="12.75">
      <c r="A53" s="175"/>
      <c r="B53" s="175"/>
      <c r="C53" s="175"/>
      <c r="D53" s="175"/>
      <c r="E53" s="175"/>
      <c r="F53" s="175"/>
      <c r="G53" s="175"/>
      <c r="H53" s="175"/>
    </row>
    <row r="54" spans="1:8" ht="12.75">
      <c r="A54" s="175"/>
      <c r="B54" s="175"/>
      <c r="C54" s="175"/>
      <c r="D54" s="175"/>
      <c r="E54" s="175"/>
      <c r="F54" s="175"/>
      <c r="G54" s="175"/>
      <c r="H54" s="175"/>
    </row>
    <row r="55" spans="1:8" ht="12.75">
      <c r="A55" s="175"/>
      <c r="B55" s="175"/>
      <c r="C55" s="175"/>
      <c r="D55" s="175"/>
      <c r="E55" s="175"/>
      <c r="F55" s="175"/>
      <c r="G55" s="175"/>
      <c r="H55" s="175"/>
    </row>
    <row r="56" spans="1:8" ht="12.75">
      <c r="A56" s="175"/>
      <c r="B56" s="175"/>
      <c r="C56" s="175"/>
      <c r="D56" s="175"/>
      <c r="E56" s="175"/>
      <c r="F56" s="175"/>
      <c r="G56" s="175"/>
      <c r="H56" s="175"/>
    </row>
    <row r="57" spans="1:8" ht="12.75">
      <c r="A57" s="175"/>
      <c r="B57" s="175"/>
      <c r="C57" s="175"/>
      <c r="D57" s="175"/>
      <c r="E57" s="175"/>
      <c r="F57" s="175"/>
      <c r="G57" s="175"/>
      <c r="H57" s="175"/>
    </row>
    <row r="58" spans="1:8" ht="12.75">
      <c r="A58" s="175"/>
      <c r="B58" s="175"/>
      <c r="C58" s="175"/>
      <c r="D58" s="175"/>
      <c r="E58" s="175"/>
      <c r="F58" s="175"/>
      <c r="G58" s="175"/>
      <c r="H58" s="175"/>
    </row>
    <row r="59" spans="1:8" ht="12.75">
      <c r="A59" s="175"/>
      <c r="B59" s="175"/>
      <c r="C59" s="175"/>
      <c r="D59" s="175"/>
      <c r="E59" s="175"/>
      <c r="F59" s="175"/>
      <c r="G59" s="175"/>
      <c r="H59" s="1"/>
    </row>
    <row r="60" spans="1:8" ht="12.75">
      <c r="A60" s="175"/>
      <c r="B60" s="175"/>
      <c r="C60" s="175"/>
      <c r="D60" s="175"/>
      <c r="E60" s="175"/>
      <c r="F60" s="175"/>
      <c r="G60" s="175"/>
      <c r="H60" s="1"/>
    </row>
    <row r="61" spans="1:8" ht="12.75">
      <c r="A61" s="175"/>
      <c r="B61" s="175"/>
      <c r="C61" s="175"/>
      <c r="D61" s="175"/>
      <c r="E61" s="175"/>
      <c r="F61" s="175"/>
      <c r="G61" s="175"/>
      <c r="H61" s="1"/>
    </row>
    <row r="62" spans="1:8" ht="12.75">
      <c r="A62" s="175"/>
      <c r="B62" s="175"/>
      <c r="C62" s="175"/>
      <c r="D62" s="175"/>
      <c r="E62" s="175"/>
      <c r="F62" s="175"/>
      <c r="G62" s="175"/>
      <c r="H62" s="1"/>
    </row>
    <row r="63" spans="1:8" ht="12.75">
      <c r="A63" s="175"/>
      <c r="B63" s="175"/>
      <c r="C63" s="175"/>
      <c r="D63" s="175"/>
      <c r="E63" s="175"/>
      <c r="F63" s="175"/>
      <c r="G63" s="175"/>
      <c r="H63" s="1"/>
    </row>
    <row r="64" spans="1:8" ht="12.75">
      <c r="A64" s="175"/>
      <c r="B64" s="175"/>
      <c r="C64" s="175"/>
      <c r="D64" s="175"/>
      <c r="E64" s="175"/>
      <c r="F64" s="175"/>
      <c r="G64" s="175"/>
      <c r="H64" s="1"/>
    </row>
    <row r="65" spans="1:8" ht="12.75">
      <c r="A65" s="175"/>
      <c r="B65" s="175"/>
      <c r="C65" s="175"/>
      <c r="D65" s="175"/>
      <c r="E65" s="175"/>
      <c r="F65" s="175"/>
      <c r="G65" s="175"/>
      <c r="H65" s="1"/>
    </row>
    <row r="66" spans="1:8" ht="12.75">
      <c r="A66" s="175"/>
      <c r="B66" s="175"/>
      <c r="C66" s="175"/>
      <c r="D66" s="175"/>
      <c r="E66" s="175"/>
      <c r="F66" s="175"/>
      <c r="G66" s="175"/>
      <c r="H66" s="1"/>
    </row>
    <row r="67" spans="1:8" ht="12.75">
      <c r="A67" s="175"/>
      <c r="B67" s="175"/>
      <c r="C67" s="175"/>
      <c r="D67" s="175"/>
      <c r="E67" s="175"/>
      <c r="F67" s="175"/>
      <c r="G67" s="175"/>
      <c r="H67" s="1"/>
    </row>
    <row r="68" spans="1:8" ht="12.75">
      <c r="A68" s="175"/>
      <c r="B68" s="175"/>
      <c r="C68" s="175"/>
      <c r="D68" s="175"/>
      <c r="E68" s="175"/>
      <c r="F68" s="175"/>
      <c r="G68" s="175"/>
      <c r="H68" s="1"/>
    </row>
    <row r="69" spans="1:8" ht="12.75">
      <c r="A69" s="175"/>
      <c r="B69" s="175"/>
      <c r="C69" s="175"/>
      <c r="D69" s="175"/>
      <c r="E69" s="175"/>
      <c r="F69" s="175"/>
      <c r="G69" s="175"/>
      <c r="H69" s="1"/>
    </row>
    <row r="70" spans="1:8" ht="12.75">
      <c r="A70" s="175"/>
      <c r="B70" s="175"/>
      <c r="C70" s="175"/>
      <c r="D70" s="175"/>
      <c r="E70" s="175"/>
      <c r="F70" s="175"/>
      <c r="G70" s="175"/>
      <c r="H70" s="1"/>
    </row>
    <row r="71" spans="1:8" ht="12.75">
      <c r="A71" s="175"/>
      <c r="B71" s="175"/>
      <c r="C71" s="175"/>
      <c r="D71" s="175"/>
      <c r="E71" s="175"/>
      <c r="F71" s="175"/>
      <c r="G71" s="175"/>
      <c r="H71" s="1"/>
    </row>
    <row r="72" spans="1:8" ht="12.75">
      <c r="A72" s="175"/>
      <c r="B72" s="175"/>
      <c r="C72" s="175"/>
      <c r="D72" s="175"/>
      <c r="E72" s="175"/>
      <c r="F72" s="175"/>
      <c r="G72" s="175"/>
      <c r="H72" s="1"/>
    </row>
    <row r="73" spans="1:8" ht="12.75">
      <c r="A73" s="175"/>
      <c r="B73" s="175"/>
      <c r="C73" s="175"/>
      <c r="D73" s="175"/>
      <c r="E73" s="175"/>
      <c r="F73" s="175"/>
      <c r="G73" s="175"/>
      <c r="H73" s="1"/>
    </row>
    <row r="74" spans="1:8" ht="12.75">
      <c r="A74" s="175"/>
      <c r="B74" s="175"/>
      <c r="C74" s="175"/>
      <c r="D74" s="175"/>
      <c r="E74" s="175"/>
      <c r="F74" s="175"/>
      <c r="G74" s="175"/>
      <c r="H74" s="1"/>
    </row>
    <row r="75" spans="1:8" ht="12.75">
      <c r="A75" s="1"/>
      <c r="B75" s="1"/>
      <c r="C75" s="1"/>
      <c r="D75" s="1"/>
      <c r="E75" s="1"/>
      <c r="F75" s="1"/>
      <c r="G75" s="1"/>
      <c r="H75" s="1"/>
    </row>
    <row r="76" spans="1:8" ht="12.75">
      <c r="A76" s="1"/>
      <c r="B76" s="1"/>
      <c r="C76" s="1"/>
      <c r="D76" s="1"/>
      <c r="E76" s="1"/>
      <c r="F76" s="1"/>
      <c r="G76" s="1"/>
      <c r="H76" s="1"/>
    </row>
    <row r="77" spans="1:8" ht="12.75">
      <c r="A77" s="1"/>
      <c r="B77" s="1"/>
      <c r="C77" s="1"/>
      <c r="D77" s="1"/>
      <c r="E77" s="1"/>
      <c r="F77" s="1"/>
      <c r="G77" s="1"/>
      <c r="H77" s="1"/>
    </row>
    <row r="78" spans="1:8" ht="12.75">
      <c r="A78" s="1"/>
      <c r="B78" s="1"/>
      <c r="C78" s="1"/>
      <c r="D78" s="1"/>
      <c r="E78" s="1"/>
      <c r="F78" s="1"/>
      <c r="G78" s="1"/>
      <c r="H78" s="1"/>
    </row>
    <row r="79" spans="1:8" ht="12.75">
      <c r="A79" s="1"/>
      <c r="B79" s="1"/>
      <c r="C79" s="1"/>
      <c r="D79" s="1"/>
      <c r="E79" s="1"/>
      <c r="F79" s="1"/>
      <c r="G79" s="1"/>
      <c r="H79" s="1"/>
    </row>
    <row r="80" spans="1:8" ht="12.75">
      <c r="A80" s="1"/>
      <c r="B80" s="1"/>
      <c r="C80" s="1"/>
      <c r="D80" s="1"/>
      <c r="E80" s="1"/>
      <c r="F80" s="1"/>
      <c r="G80" s="1"/>
      <c r="H80" s="1"/>
    </row>
    <row r="81" spans="1:8" ht="12.75">
      <c r="A81" s="1"/>
      <c r="B81" s="1"/>
      <c r="C81" s="1"/>
      <c r="D81" s="1"/>
      <c r="E81" s="1"/>
      <c r="F81" s="1"/>
      <c r="G81" s="1"/>
      <c r="H81" s="1"/>
    </row>
    <row r="82" spans="1:8" ht="12.75">
      <c r="A82" s="1"/>
      <c r="B82" s="1"/>
      <c r="C82" s="1"/>
      <c r="D82" s="1"/>
      <c r="E82" s="1"/>
      <c r="F82" s="1"/>
      <c r="G82" s="1"/>
      <c r="H82" s="1"/>
    </row>
    <row r="83" spans="1:8" ht="12.75">
      <c r="A83" s="1"/>
      <c r="B83" s="1"/>
      <c r="C83" s="1"/>
      <c r="D83" s="1"/>
      <c r="E83" s="1"/>
      <c r="F83" s="1"/>
      <c r="G83" s="1"/>
      <c r="H83" s="1"/>
    </row>
    <row r="84" spans="1:8" ht="12.75">
      <c r="A84" s="1"/>
      <c r="B84" s="1"/>
      <c r="C84" s="1"/>
      <c r="D84" s="1"/>
      <c r="E84" s="1"/>
      <c r="F84" s="1"/>
      <c r="G84" s="1"/>
      <c r="H84" s="1"/>
    </row>
    <row r="85" spans="1:8" ht="12.75">
      <c r="A85" s="1"/>
      <c r="B85" s="1"/>
      <c r="C85" s="1"/>
      <c r="D85" s="1"/>
      <c r="E85" s="1"/>
      <c r="F85" s="1"/>
      <c r="G85" s="1"/>
      <c r="H85" s="1"/>
    </row>
    <row r="86" spans="1:8" ht="12.75">
      <c r="A86" s="1"/>
      <c r="B86" s="1"/>
      <c r="C86" s="1"/>
      <c r="D86" s="1"/>
      <c r="E86" s="1"/>
      <c r="F86" s="1"/>
      <c r="G86" s="1"/>
      <c r="H86" s="1"/>
    </row>
    <row r="87" spans="1:8" ht="12.75">
      <c r="A87" s="1"/>
      <c r="B87" s="1"/>
      <c r="C87" s="1"/>
      <c r="D87" s="1"/>
      <c r="E87" s="1"/>
      <c r="F87" s="1"/>
      <c r="G87" s="1"/>
      <c r="H87" s="1"/>
    </row>
    <row r="88" spans="1:8" ht="12.75">
      <c r="A88" s="1"/>
      <c r="B88" s="1"/>
      <c r="C88" s="1"/>
      <c r="D88" s="1"/>
      <c r="E88" s="1"/>
      <c r="F88" s="1"/>
      <c r="G88" s="1"/>
      <c r="H88" s="1"/>
    </row>
    <row r="89" spans="1:8" ht="12.75">
      <c r="A89" s="1"/>
      <c r="B89" s="1"/>
      <c r="C89" s="1"/>
      <c r="D89" s="1"/>
      <c r="E89" s="1"/>
      <c r="F89" s="1"/>
      <c r="G89" s="1"/>
      <c r="H89" s="1"/>
    </row>
    <row r="90" spans="1:8" ht="12.75">
      <c r="A90" s="1"/>
      <c r="B90" s="1"/>
      <c r="C90" s="1"/>
      <c r="D90" s="1"/>
      <c r="E90" s="1"/>
      <c r="F90" s="1"/>
      <c r="G90" s="1"/>
      <c r="H90" s="1"/>
    </row>
    <row r="91" spans="1:8" ht="12.75">
      <c r="A91" s="1"/>
      <c r="B91" s="1"/>
      <c r="C91" s="1"/>
      <c r="D91" s="1"/>
      <c r="E91" s="1"/>
      <c r="F91" s="1"/>
      <c r="G91" s="1"/>
      <c r="H91" s="1"/>
    </row>
    <row r="92" spans="1:8" ht="12.75">
      <c r="A92" s="1"/>
      <c r="B92" s="1"/>
      <c r="C92" s="1"/>
      <c r="D92" s="1"/>
      <c r="E92" s="1"/>
      <c r="F92" s="1"/>
      <c r="G92" s="1"/>
      <c r="H92" s="1"/>
    </row>
    <row r="93" spans="1:8" ht="12.75">
      <c r="A93" s="1"/>
      <c r="B93" s="1"/>
      <c r="C93" s="1"/>
      <c r="D93" s="1"/>
      <c r="E93" s="1"/>
      <c r="F93" s="1"/>
      <c r="G93" s="1"/>
      <c r="H93" s="1"/>
    </row>
    <row r="94" spans="1:8" ht="12.75">
      <c r="A94" s="1"/>
      <c r="B94" s="1"/>
      <c r="C94" s="1"/>
      <c r="D94" s="1"/>
      <c r="E94" s="1"/>
      <c r="F94" s="1"/>
      <c r="G94" s="1"/>
      <c r="H94" s="1"/>
    </row>
    <row r="95" spans="1:8" ht="12.75">
      <c r="A95" s="1"/>
      <c r="B95" s="1"/>
      <c r="C95" s="1"/>
      <c r="D95" s="1"/>
      <c r="E95" s="1"/>
      <c r="F95" s="1"/>
      <c r="G95" s="1"/>
      <c r="H95" s="1"/>
    </row>
    <row r="96" spans="1:8" ht="12.75">
      <c r="A96" s="1"/>
      <c r="B96" s="1"/>
      <c r="C96" s="1"/>
      <c r="D96" s="1"/>
      <c r="E96" s="1"/>
      <c r="F96" s="1"/>
      <c r="G96" s="1"/>
      <c r="H96" s="1"/>
    </row>
    <row r="97" spans="1:8" ht="12.75">
      <c r="A97" s="1"/>
      <c r="B97" s="1"/>
      <c r="C97" s="1"/>
      <c r="D97" s="1"/>
      <c r="E97" s="1"/>
      <c r="F97" s="1"/>
      <c r="G97" s="1"/>
      <c r="H97" s="1"/>
    </row>
    <row r="98" spans="1:8" ht="12.75">
      <c r="A98" s="1"/>
      <c r="B98" s="1"/>
      <c r="C98" s="1"/>
      <c r="D98" s="1"/>
      <c r="E98" s="1"/>
      <c r="F98" s="1"/>
      <c r="G98" s="1"/>
      <c r="H98" s="1"/>
    </row>
    <row r="99" spans="1:8" ht="12.75">
      <c r="A99" s="1"/>
      <c r="B99" s="1"/>
      <c r="C99" s="1"/>
      <c r="D99" s="1"/>
      <c r="E99" s="1"/>
      <c r="F99" s="1"/>
      <c r="G99" s="1"/>
      <c r="H99" s="1"/>
    </row>
    <row r="100" spans="1:8" ht="12.75">
      <c r="A100" s="1"/>
      <c r="B100" s="1"/>
      <c r="C100" s="1"/>
      <c r="D100" s="1"/>
      <c r="E100" s="1"/>
      <c r="F100" s="1"/>
      <c r="G100" s="1"/>
      <c r="H100" s="1"/>
    </row>
    <row r="101" spans="1:8" ht="12.75">
      <c r="A101" s="1"/>
      <c r="B101" s="1"/>
      <c r="C101" s="1"/>
      <c r="D101" s="1"/>
      <c r="E101" s="1"/>
      <c r="F101" s="1"/>
      <c r="G101" s="1"/>
      <c r="H101" s="1"/>
    </row>
    <row r="102" spans="1:8" ht="12.75">
      <c r="A102" s="1"/>
      <c r="B102" s="1"/>
      <c r="C102" s="1"/>
      <c r="D102" s="1"/>
      <c r="E102" s="1"/>
      <c r="F102" s="1"/>
      <c r="G102" s="1"/>
      <c r="H102" s="1"/>
    </row>
    <row r="103" spans="1:8" ht="12.75">
      <c r="A103" s="1"/>
      <c r="B103" s="1"/>
      <c r="C103" s="1"/>
      <c r="D103" s="1"/>
      <c r="E103" s="1"/>
      <c r="F103" s="1"/>
      <c r="G103" s="1"/>
      <c r="H103" s="1"/>
    </row>
    <row r="104" spans="1:8" ht="12.75">
      <c r="A104" s="1"/>
      <c r="B104" s="1"/>
      <c r="C104" s="1"/>
      <c r="D104" s="1"/>
      <c r="E104" s="1"/>
      <c r="F104" s="1"/>
      <c r="G104" s="1"/>
      <c r="H104" s="1"/>
    </row>
    <row r="105" spans="1:8" ht="12.75">
      <c r="A105" s="1"/>
      <c r="B105" s="1"/>
      <c r="C105" s="1"/>
      <c r="D105" s="1"/>
      <c r="E105" s="1"/>
      <c r="F105" s="1"/>
      <c r="G105" s="1"/>
      <c r="H105" s="1"/>
    </row>
    <row r="106" spans="1:8" ht="12.75">
      <c r="A106" s="1"/>
      <c r="B106" s="1"/>
      <c r="C106" s="1"/>
      <c r="D106" s="1"/>
      <c r="E106" s="1"/>
      <c r="F106" s="1"/>
      <c r="G106" s="1"/>
      <c r="H106" s="1"/>
    </row>
    <row r="107" spans="1:8" ht="12.75">
      <c r="A107" s="1"/>
      <c r="B107" s="1"/>
      <c r="C107" s="1"/>
      <c r="D107" s="1"/>
      <c r="E107" s="1"/>
      <c r="F107" s="1"/>
      <c r="G107" s="1"/>
      <c r="H107" s="1"/>
    </row>
    <row r="108" spans="1:8" ht="12.75">
      <c r="A108" s="1"/>
      <c r="B108" s="1"/>
      <c r="C108" s="1"/>
      <c r="D108" s="1"/>
      <c r="E108" s="1"/>
      <c r="F108" s="1"/>
      <c r="G108" s="1"/>
      <c r="H108" s="1"/>
    </row>
    <row r="109" spans="1:8" ht="12.75">
      <c r="A109" s="1"/>
      <c r="B109" s="1"/>
      <c r="C109" s="1"/>
      <c r="D109" s="1"/>
      <c r="E109" s="1"/>
      <c r="F109" s="1"/>
      <c r="G109" s="1"/>
      <c r="H109" s="1"/>
    </row>
    <row r="110" spans="1:8" ht="12.75">
      <c r="A110" s="1"/>
      <c r="B110" s="1"/>
      <c r="C110" s="1"/>
      <c r="D110" s="1"/>
      <c r="E110" s="1"/>
      <c r="F110" s="1"/>
      <c r="G110" s="1"/>
      <c r="H110" s="1"/>
    </row>
    <row r="111" spans="1:8" ht="12.75">
      <c r="A111" s="1"/>
      <c r="B111" s="1"/>
      <c r="C111" s="1"/>
      <c r="D111" s="1"/>
      <c r="E111" s="1"/>
      <c r="F111" s="1"/>
      <c r="G111" s="1"/>
      <c r="H111" s="1"/>
    </row>
    <row r="112" spans="1:8" ht="12.75">
      <c r="A112" s="1"/>
      <c r="B112" s="1"/>
      <c r="C112" s="1"/>
      <c r="D112" s="1"/>
      <c r="E112" s="1"/>
      <c r="F112" s="1"/>
      <c r="G112" s="1"/>
      <c r="H112" s="1"/>
    </row>
    <row r="113" spans="1:8" ht="12.75">
      <c r="A113" s="1"/>
      <c r="B113" s="1"/>
      <c r="C113" s="1"/>
      <c r="D113" s="1"/>
      <c r="E113" s="1"/>
      <c r="F113" s="1"/>
      <c r="G113" s="1"/>
      <c r="H113" s="1"/>
    </row>
    <row r="114" spans="1:8" ht="12.75">
      <c r="A114" s="1"/>
      <c r="B114" s="1"/>
      <c r="C114" s="1"/>
      <c r="D114" s="1"/>
      <c r="E114" s="1"/>
      <c r="F114" s="1"/>
      <c r="G114" s="1"/>
      <c r="H114" s="1"/>
    </row>
    <row r="115" spans="1:8" ht="12.75">
      <c r="A115" s="1"/>
      <c r="B115" s="1"/>
      <c r="C115" s="1"/>
      <c r="D115" s="1"/>
      <c r="E115" s="1"/>
      <c r="F115" s="1"/>
      <c r="G115" s="1"/>
      <c r="H115" s="1"/>
    </row>
    <row r="116" spans="1:8" ht="12.75">
      <c r="A116" s="1"/>
      <c r="B116" s="1"/>
      <c r="C116" s="1"/>
      <c r="D116" s="1"/>
      <c r="E116" s="1"/>
      <c r="F116" s="1"/>
      <c r="G116" s="1"/>
      <c r="H116" s="1"/>
    </row>
    <row r="117" spans="1:8" ht="12.75">
      <c r="A117" s="1"/>
      <c r="B117" s="1"/>
      <c r="C117" s="1"/>
      <c r="D117" s="1"/>
      <c r="E117" s="1"/>
      <c r="F117" s="1"/>
      <c r="G117" s="1"/>
      <c r="H117" s="1"/>
    </row>
    <row r="118" spans="1:8" ht="12.75">
      <c r="A118" s="1"/>
      <c r="B118" s="1"/>
      <c r="C118" s="1"/>
      <c r="D118" s="1"/>
      <c r="E118" s="1"/>
      <c r="F118" s="1"/>
      <c r="G118" s="1"/>
      <c r="H118" s="1"/>
    </row>
    <row r="119" spans="1:8" ht="12.75">
      <c r="A119" s="1"/>
      <c r="B119" s="1"/>
      <c r="C119" s="1"/>
      <c r="D119" s="1"/>
      <c r="E119" s="1"/>
      <c r="F119" s="1"/>
      <c r="G119" s="1"/>
      <c r="H119" s="1"/>
    </row>
    <row r="120" spans="1:8" ht="12.75">
      <c r="A120" s="1"/>
      <c r="B120" s="1"/>
      <c r="C120" s="1"/>
      <c r="D120" s="1"/>
      <c r="E120" s="1"/>
      <c r="F120" s="1"/>
      <c r="G120" s="1"/>
      <c r="H120" s="1"/>
    </row>
    <row r="121" spans="1:8" ht="12.75">
      <c r="A121" s="1"/>
      <c r="B121" s="1"/>
      <c r="C121" s="1"/>
      <c r="D121" s="1"/>
      <c r="E121" s="1"/>
      <c r="F121" s="1"/>
      <c r="G121" s="1"/>
      <c r="H121" s="1"/>
    </row>
    <row r="122" spans="1:8" ht="12.75">
      <c r="A122" s="1"/>
      <c r="B122" s="1"/>
      <c r="C122" s="1"/>
      <c r="D122" s="1"/>
      <c r="E122" s="1"/>
      <c r="F122" s="1"/>
      <c r="G122" s="1"/>
      <c r="H122" s="1"/>
    </row>
    <row r="123" spans="1:8" ht="12.75">
      <c r="A123" s="1"/>
      <c r="B123" s="1"/>
      <c r="C123" s="1"/>
      <c r="D123" s="1"/>
      <c r="E123" s="1"/>
      <c r="F123" s="1"/>
      <c r="G123" s="1"/>
      <c r="H123" s="1"/>
    </row>
    <row r="124" spans="1:8" ht="12.75">
      <c r="A124" s="1"/>
      <c r="B124" s="1"/>
      <c r="C124" s="1"/>
      <c r="D124" s="1"/>
      <c r="E124" s="1"/>
      <c r="F124" s="1"/>
      <c r="G124" s="1"/>
      <c r="H124" s="1"/>
    </row>
    <row r="125" spans="1:8" ht="12.75">
      <c r="A125" s="1"/>
      <c r="B125" s="1"/>
      <c r="C125" s="1"/>
      <c r="D125" s="1"/>
      <c r="E125" s="1"/>
      <c r="F125" s="1"/>
      <c r="G125" s="1"/>
      <c r="H125" s="1"/>
    </row>
    <row r="126" spans="1:8" ht="12.75">
      <c r="A126" s="1"/>
      <c r="B126" s="1"/>
      <c r="C126" s="1"/>
      <c r="D126" s="1"/>
      <c r="E126" s="1"/>
      <c r="F126" s="1"/>
      <c r="G126" s="1"/>
      <c r="H126" s="1"/>
    </row>
    <row r="127" spans="1:8" ht="12.75">
      <c r="A127" s="1"/>
      <c r="B127" s="1"/>
      <c r="C127" s="1"/>
      <c r="D127" s="1"/>
      <c r="E127" s="1"/>
      <c r="F127" s="1"/>
      <c r="G127" s="1"/>
      <c r="H127" s="1"/>
    </row>
    <row r="128" spans="1:8" ht="12.75">
      <c r="A128" s="1"/>
      <c r="B128" s="1"/>
      <c r="C128" s="1"/>
      <c r="D128" s="1"/>
      <c r="E128" s="1"/>
      <c r="F128" s="1"/>
      <c r="G128" s="1"/>
      <c r="H128" s="1"/>
    </row>
    <row r="129" spans="1:8" ht="12.75">
      <c r="A129" s="1"/>
      <c r="B129" s="1"/>
      <c r="C129" s="1"/>
      <c r="D129" s="1"/>
      <c r="E129" s="1"/>
      <c r="F129" s="1"/>
      <c r="G129" s="1"/>
      <c r="H129" s="1"/>
    </row>
    <row r="130" spans="1:8" ht="12.75">
      <c r="A130" s="1"/>
      <c r="B130" s="1"/>
      <c r="C130" s="1"/>
      <c r="D130" s="1"/>
      <c r="E130" s="1"/>
      <c r="F130" s="1"/>
      <c r="G130" s="1"/>
      <c r="H130" s="1"/>
    </row>
    <row r="131" spans="1:8" ht="12.75">
      <c r="A131" s="1"/>
      <c r="B131" s="1"/>
      <c r="C131" s="1"/>
      <c r="D131" s="1"/>
      <c r="E131" s="1"/>
      <c r="F131" s="1"/>
      <c r="G131" s="1"/>
      <c r="H131" s="1"/>
    </row>
    <row r="132" spans="1:8" ht="12.75">
      <c r="A132" s="1"/>
      <c r="B132" s="1"/>
      <c r="C132" s="1"/>
      <c r="D132" s="1"/>
      <c r="E132" s="1"/>
      <c r="F132" s="1"/>
      <c r="G132" s="1"/>
      <c r="H132" s="1"/>
    </row>
    <row r="133" spans="1:8" ht="12.75">
      <c r="A133" s="1"/>
      <c r="B133" s="1"/>
      <c r="C133" s="1"/>
      <c r="D133" s="1"/>
      <c r="E133" s="1"/>
      <c r="F133" s="1"/>
      <c r="G133" s="1"/>
      <c r="H133" s="1"/>
    </row>
    <row r="134" spans="1:8" ht="12.75">
      <c r="A134" s="1"/>
      <c r="B134" s="1"/>
      <c r="C134" s="1"/>
      <c r="D134" s="1"/>
      <c r="E134" s="1"/>
      <c r="F134" s="1"/>
      <c r="G134" s="1"/>
      <c r="H134" s="1"/>
    </row>
    <row r="135" spans="1:8" ht="12.75">
      <c r="A135" s="1"/>
      <c r="B135" s="1"/>
      <c r="C135" s="1"/>
      <c r="D135" s="1"/>
      <c r="E135" s="1"/>
      <c r="F135" s="1"/>
      <c r="G135" s="1"/>
      <c r="H135" s="1"/>
    </row>
    <row r="136" spans="1:8" ht="12.75">
      <c r="A136" s="1"/>
      <c r="B136" s="1"/>
      <c r="C136" s="1"/>
      <c r="D136" s="1"/>
      <c r="E136" s="1"/>
      <c r="F136" s="1"/>
      <c r="G136" s="1"/>
      <c r="H136" s="1"/>
    </row>
    <row r="137" spans="1:8" ht="12.75">
      <c r="A137" s="1"/>
      <c r="B137" s="1"/>
      <c r="C137" s="1"/>
      <c r="D137" s="1"/>
      <c r="E137" s="1"/>
      <c r="F137" s="1"/>
      <c r="G137" s="1"/>
      <c r="H137" s="1"/>
    </row>
    <row r="138" spans="1:8" ht="12.75">
      <c r="A138" s="1"/>
      <c r="B138" s="1"/>
      <c r="C138" s="1"/>
      <c r="D138" s="1"/>
      <c r="E138" s="1"/>
      <c r="F138" s="1"/>
      <c r="G138" s="1"/>
      <c r="H138" s="1"/>
    </row>
    <row r="139" spans="1:8" ht="12.75">
      <c r="A139" s="1"/>
      <c r="B139" s="1"/>
      <c r="C139" s="1"/>
      <c r="D139" s="1"/>
      <c r="E139" s="1"/>
      <c r="F139" s="1"/>
      <c r="G139" s="1"/>
      <c r="H139" s="1"/>
    </row>
    <row r="140" spans="1:8" ht="12.75">
      <c r="A140" s="1"/>
      <c r="B140" s="1"/>
      <c r="C140" s="1"/>
      <c r="D140" s="1"/>
      <c r="E140" s="1"/>
      <c r="F140" s="1"/>
      <c r="G140" s="1"/>
      <c r="H140" s="1"/>
    </row>
    <row r="141" spans="1:8" ht="12.75">
      <c r="A141" s="1"/>
      <c r="B141" s="1"/>
      <c r="C141" s="1"/>
      <c r="D141" s="1"/>
      <c r="E141" s="1"/>
      <c r="F141" s="1"/>
      <c r="G141" s="1"/>
      <c r="H141" s="1"/>
    </row>
    <row r="142" spans="1:8" ht="12.75">
      <c r="A142" s="1"/>
      <c r="B142" s="1"/>
      <c r="C142" s="1"/>
      <c r="D142" s="1"/>
      <c r="E142" s="1"/>
      <c r="F142" s="1"/>
      <c r="G142" s="1"/>
      <c r="H142" s="1"/>
    </row>
    <row r="143" spans="1:8" ht="12.75">
      <c r="A143" s="1"/>
      <c r="B143" s="1"/>
      <c r="C143" s="1"/>
      <c r="D143" s="1"/>
      <c r="E143" s="1"/>
      <c r="F143" s="1"/>
      <c r="G143" s="1"/>
      <c r="H143" s="1"/>
    </row>
    <row r="144" spans="1:8" ht="12.75">
      <c r="A144" s="1"/>
      <c r="B144" s="1"/>
      <c r="C144" s="1"/>
      <c r="D144" s="1"/>
      <c r="E144" s="1"/>
      <c r="F144" s="1"/>
      <c r="G144" s="1"/>
      <c r="H144" s="1"/>
    </row>
    <row r="145" spans="1:8" ht="12.75">
      <c r="A145" s="1"/>
      <c r="B145" s="1"/>
      <c r="C145" s="1"/>
      <c r="D145" s="1"/>
      <c r="E145" s="1"/>
      <c r="F145" s="1"/>
      <c r="G145" s="1"/>
      <c r="H145" s="1"/>
    </row>
    <row r="146" spans="1:8" ht="12.75">
      <c r="A146" s="1"/>
      <c r="B146" s="1"/>
      <c r="C146" s="1"/>
      <c r="D146" s="1"/>
      <c r="E146" s="1"/>
      <c r="F146" s="1"/>
      <c r="G146" s="1"/>
      <c r="H146" s="1"/>
    </row>
    <row r="147" spans="1:8" ht="12.75">
      <c r="A147" s="1"/>
      <c r="B147" s="1"/>
      <c r="C147" s="1"/>
      <c r="D147" s="1"/>
      <c r="E147" s="1"/>
      <c r="F147" s="1"/>
      <c r="G147" s="1"/>
      <c r="H147" s="1"/>
    </row>
    <row r="148" spans="1:8" ht="12.75">
      <c r="A148" s="1"/>
      <c r="B148" s="1"/>
      <c r="C148" s="1"/>
      <c r="D148" s="1"/>
      <c r="E148" s="1"/>
      <c r="F148" s="1"/>
      <c r="G148" s="1"/>
      <c r="H148" s="1"/>
    </row>
    <row r="149" spans="1:8" ht="12.75">
      <c r="A149" s="1"/>
      <c r="B149" s="1"/>
      <c r="C149" s="1"/>
      <c r="D149" s="1"/>
      <c r="E149" s="1"/>
      <c r="F149" s="1"/>
      <c r="G149" s="1"/>
      <c r="H149" s="1"/>
    </row>
    <row r="150" spans="1:8" ht="12.75">
      <c r="A150" s="1"/>
      <c r="B150" s="1"/>
      <c r="C150" s="1"/>
      <c r="D150" s="1"/>
      <c r="E150" s="1"/>
      <c r="F150" s="1"/>
      <c r="G150" s="1"/>
      <c r="H150" s="1"/>
    </row>
    <row r="151" spans="1:8" ht="12.75">
      <c r="A151" s="1"/>
      <c r="B151" s="1"/>
      <c r="C151" s="1"/>
      <c r="D151" s="1"/>
      <c r="E151" s="1"/>
      <c r="F151" s="1"/>
      <c r="G151" s="1"/>
      <c r="H151" s="1"/>
    </row>
    <row r="152" spans="1:8" ht="12.75">
      <c r="A152" s="1"/>
      <c r="B152" s="1"/>
      <c r="C152" s="1"/>
      <c r="D152" s="1"/>
      <c r="E152" s="1"/>
      <c r="F152" s="1"/>
      <c r="G152" s="1"/>
      <c r="H152" s="1"/>
    </row>
    <row r="153" spans="1:8" ht="12.75">
      <c r="A153" s="1"/>
      <c r="B153" s="1"/>
      <c r="C153" s="1"/>
      <c r="D153" s="1"/>
      <c r="E153" s="1"/>
      <c r="F153" s="1"/>
      <c r="G153" s="1"/>
      <c r="H153" s="1"/>
    </row>
    <row r="154" spans="1:8" ht="12.75">
      <c r="A154" s="1"/>
      <c r="B154" s="1"/>
      <c r="C154" s="1"/>
      <c r="D154" s="1"/>
      <c r="E154" s="1"/>
      <c r="F154" s="1"/>
      <c r="G154" s="1"/>
      <c r="H154" s="1"/>
    </row>
    <row r="155" spans="1:8" ht="12.75">
      <c r="A155" s="1"/>
      <c r="B155" s="1"/>
      <c r="C155" s="1"/>
      <c r="D155" s="1"/>
      <c r="E155" s="1"/>
      <c r="F155" s="1"/>
      <c r="G155" s="1"/>
      <c r="H155" s="1"/>
    </row>
    <row r="156" spans="1:8" ht="12.75">
      <c r="A156" s="1"/>
      <c r="B156" s="1"/>
      <c r="C156" s="1"/>
      <c r="D156" s="1"/>
      <c r="E156" s="1"/>
      <c r="F156" s="1"/>
      <c r="G156" s="1"/>
      <c r="H156" s="1"/>
    </row>
    <row r="157" spans="1:8" ht="12.75">
      <c r="A157" s="1"/>
      <c r="B157" s="1"/>
      <c r="C157" s="1"/>
      <c r="D157" s="1"/>
      <c r="E157" s="1"/>
      <c r="F157" s="1"/>
      <c r="G157" s="1"/>
      <c r="H157" s="1"/>
    </row>
    <row r="158" spans="1:8" ht="12.75">
      <c r="A158" s="1"/>
      <c r="B158" s="1"/>
      <c r="C158" s="1"/>
      <c r="D158" s="1"/>
      <c r="E158" s="1"/>
      <c r="F158" s="1"/>
      <c r="G158" s="1"/>
      <c r="H158" s="1"/>
    </row>
    <row r="159" spans="1:8" ht="12.75">
      <c r="A159" s="1"/>
      <c r="B159" s="1"/>
      <c r="C159" s="1"/>
      <c r="D159" s="1"/>
      <c r="E159" s="1"/>
      <c r="F159" s="1"/>
      <c r="G159" s="1"/>
      <c r="H159" s="1"/>
    </row>
    <row r="160" spans="1:8" ht="12.75">
      <c r="A160" s="1"/>
      <c r="B160" s="1"/>
      <c r="C160" s="1"/>
      <c r="D160" s="1"/>
      <c r="E160" s="1"/>
      <c r="F160" s="1"/>
      <c r="G160" s="1"/>
      <c r="H160" s="1"/>
    </row>
    <row r="161" spans="1:8" ht="12.75">
      <c r="A161" s="1"/>
      <c r="B161" s="1"/>
      <c r="C161" s="1"/>
      <c r="D161" s="1"/>
      <c r="E161" s="1"/>
      <c r="F161" s="1"/>
      <c r="G161" s="1"/>
      <c r="H161" s="1"/>
    </row>
    <row r="162" spans="1:8" ht="12.75">
      <c r="A162" s="1"/>
      <c r="B162" s="1"/>
      <c r="C162" s="1"/>
      <c r="D162" s="1"/>
      <c r="E162" s="1"/>
      <c r="F162" s="1"/>
      <c r="G162" s="1"/>
      <c r="H162" s="1"/>
    </row>
    <row r="163" spans="1:8" ht="12.75">
      <c r="A163" s="1"/>
      <c r="B163" s="1"/>
      <c r="C163" s="1"/>
      <c r="D163" s="1"/>
      <c r="E163" s="1"/>
      <c r="F163" s="1"/>
      <c r="G163" s="1"/>
      <c r="H163" s="1"/>
    </row>
    <row r="164" spans="1:8" ht="12.75">
      <c r="A164" s="1"/>
      <c r="B164" s="1"/>
      <c r="C164" s="1"/>
      <c r="D164" s="1"/>
      <c r="E164" s="1"/>
      <c r="F164" s="1"/>
      <c r="G164" s="1"/>
      <c r="H164" s="1"/>
    </row>
    <row r="165" spans="1:8" ht="12.75">
      <c r="A165" s="1"/>
      <c r="B165" s="1"/>
      <c r="C165" s="1"/>
      <c r="D165" s="1"/>
      <c r="E165" s="1"/>
      <c r="F165" s="1"/>
      <c r="G165" s="1"/>
      <c r="H165" s="1"/>
    </row>
    <row r="166" spans="1:8" ht="12.75">
      <c r="A166" s="1"/>
      <c r="B166" s="1"/>
      <c r="C166" s="1"/>
      <c r="D166" s="1"/>
      <c r="E166" s="1"/>
      <c r="F166" s="1"/>
      <c r="G166" s="1"/>
      <c r="H166" s="1"/>
    </row>
    <row r="167" spans="1:8" ht="12.75">
      <c r="A167" s="1"/>
      <c r="B167" s="1"/>
      <c r="C167" s="1"/>
      <c r="D167" s="1"/>
      <c r="E167" s="1"/>
      <c r="F167" s="1"/>
      <c r="G167" s="1"/>
      <c r="H167" s="1"/>
    </row>
    <row r="168" spans="1:8" ht="12.75">
      <c r="A168" s="1"/>
      <c r="B168" s="1"/>
      <c r="C168" s="1"/>
      <c r="D168" s="1"/>
      <c r="E168" s="1"/>
      <c r="F168" s="1"/>
      <c r="G168" s="1"/>
      <c r="H168" s="1"/>
    </row>
    <row r="169" spans="1:8" ht="12.75">
      <c r="A169" s="1"/>
      <c r="B169" s="1"/>
      <c r="C169" s="1"/>
      <c r="D169" s="1"/>
      <c r="E169" s="1"/>
      <c r="F169" s="1"/>
      <c r="G169" s="1"/>
      <c r="H169" s="1"/>
    </row>
    <row r="170" spans="1:8" ht="12.75">
      <c r="A170" s="1"/>
      <c r="B170" s="1"/>
      <c r="C170" s="1"/>
      <c r="D170" s="1"/>
      <c r="E170" s="1"/>
      <c r="F170" s="1"/>
      <c r="G170" s="1"/>
      <c r="H170" s="1"/>
    </row>
    <row r="171" spans="1:8" ht="12.75">
      <c r="A171" s="1"/>
      <c r="B171" s="1"/>
      <c r="C171" s="1"/>
      <c r="D171" s="1"/>
      <c r="E171" s="1"/>
      <c r="F171" s="1"/>
      <c r="G171" s="1"/>
      <c r="H171" s="1"/>
    </row>
    <row r="172" spans="1:8" ht="12.75">
      <c r="A172" s="1"/>
      <c r="B172" s="1"/>
      <c r="C172" s="1"/>
      <c r="D172" s="1"/>
      <c r="E172" s="1"/>
      <c r="F172" s="1"/>
      <c r="G172" s="1"/>
      <c r="H172" s="1"/>
    </row>
    <row r="173" spans="1:8" ht="12.75">
      <c r="A173" s="1"/>
      <c r="B173" s="1"/>
      <c r="C173" s="1"/>
      <c r="D173" s="1"/>
      <c r="E173" s="1"/>
      <c r="F173" s="1"/>
      <c r="G173" s="1"/>
      <c r="H173" s="1"/>
    </row>
    <row r="174" spans="1:8" ht="12.75">
      <c r="A174" s="1"/>
      <c r="B174" s="1"/>
      <c r="C174" s="1"/>
      <c r="D174" s="1"/>
      <c r="E174" s="1"/>
      <c r="F174" s="1"/>
      <c r="G174" s="1"/>
      <c r="H174" s="1"/>
    </row>
    <row r="175" spans="1:8" ht="12.75">
      <c r="A175" s="1"/>
      <c r="B175" s="1"/>
      <c r="C175" s="1"/>
      <c r="D175" s="1"/>
      <c r="E175" s="1"/>
      <c r="F175" s="1"/>
      <c r="G175" s="1"/>
      <c r="H175" s="1"/>
    </row>
    <row r="176" spans="1:8" ht="12.75">
      <c r="A176" s="1"/>
      <c r="B176" s="1"/>
      <c r="C176" s="1"/>
      <c r="D176" s="1"/>
      <c r="E176" s="1"/>
      <c r="F176" s="1"/>
      <c r="G176" s="1"/>
      <c r="H176" s="1"/>
    </row>
    <row r="177" spans="1:8" ht="12.75">
      <c r="A177" s="1"/>
      <c r="B177" s="1"/>
      <c r="C177" s="1"/>
      <c r="D177" s="1"/>
      <c r="E177" s="1"/>
      <c r="F177" s="1"/>
      <c r="G177" s="1"/>
      <c r="H177" s="1"/>
    </row>
    <row r="178" spans="1:8" ht="12.75">
      <c r="A178" s="1"/>
      <c r="B178" s="1"/>
      <c r="C178" s="1"/>
      <c r="D178" s="1"/>
      <c r="E178" s="1"/>
      <c r="F178" s="1"/>
      <c r="G178" s="1"/>
      <c r="H178" s="1"/>
    </row>
    <row r="179" spans="1:8" ht="12.75">
      <c r="A179" s="1"/>
      <c r="B179" s="1"/>
      <c r="C179" s="1"/>
      <c r="D179" s="1"/>
      <c r="E179" s="1"/>
      <c r="F179" s="1"/>
      <c r="G179" s="1"/>
      <c r="H179" s="1"/>
    </row>
    <row r="180" spans="1:8" ht="12.75">
      <c r="A180" s="1"/>
      <c r="B180" s="1"/>
      <c r="C180" s="1"/>
      <c r="D180" s="1"/>
      <c r="E180" s="1"/>
      <c r="F180" s="1"/>
      <c r="G180" s="1"/>
      <c r="H180" s="1"/>
    </row>
    <row r="181" spans="1:8" ht="12.75">
      <c r="A181" s="1"/>
      <c r="B181" s="1"/>
      <c r="C181" s="1"/>
      <c r="D181" s="1"/>
      <c r="E181" s="1"/>
      <c r="F181" s="1"/>
      <c r="G181" s="1"/>
      <c r="H181" s="1"/>
    </row>
    <row r="182" spans="1:8" ht="12.75">
      <c r="A182" s="1"/>
      <c r="B182" s="1"/>
      <c r="C182" s="1"/>
      <c r="D182" s="1"/>
      <c r="E182" s="1"/>
      <c r="F182" s="1"/>
      <c r="G182" s="1"/>
      <c r="H182" s="1"/>
    </row>
    <row r="183" spans="1:8" ht="12.75">
      <c r="A183" s="1"/>
      <c r="B183" s="1"/>
      <c r="C183" s="1"/>
      <c r="D183" s="1"/>
      <c r="E183" s="1"/>
      <c r="F183" s="1"/>
      <c r="G183" s="1"/>
      <c r="H183" s="1"/>
    </row>
    <row r="184" spans="1:8" ht="12.75">
      <c r="A184" s="1"/>
      <c r="B184" s="1"/>
      <c r="C184" s="1"/>
      <c r="D184" s="1"/>
      <c r="E184" s="1"/>
      <c r="F184" s="1"/>
      <c r="G184" s="1"/>
      <c r="H184" s="1"/>
    </row>
    <row r="185" spans="1:8" ht="12.75">
      <c r="A185" s="1"/>
      <c r="B185" s="1"/>
      <c r="C185" s="1"/>
      <c r="D185" s="1"/>
      <c r="E185" s="1"/>
      <c r="F185" s="1"/>
      <c r="G185" s="1"/>
      <c r="H185" s="1"/>
    </row>
    <row r="186" spans="1:8" ht="12.75">
      <c r="A186" s="1"/>
      <c r="B186" s="1"/>
      <c r="C186" s="1"/>
      <c r="D186" s="1"/>
      <c r="E186" s="1"/>
      <c r="F186" s="1"/>
      <c r="G186" s="1"/>
      <c r="H186" s="1"/>
    </row>
    <row r="187" spans="1:8" ht="12.75">
      <c r="A187" s="1"/>
      <c r="B187" s="1"/>
      <c r="C187" s="1"/>
      <c r="D187" s="1"/>
      <c r="E187" s="1"/>
      <c r="F187" s="1"/>
      <c r="G187" s="1"/>
      <c r="H187" s="1"/>
    </row>
    <row r="188" spans="1:8" ht="12.75">
      <c r="A188" s="1"/>
      <c r="B188" s="1"/>
      <c r="C188" s="1"/>
      <c r="D188" s="1"/>
      <c r="E188" s="1"/>
      <c r="F188" s="1"/>
      <c r="G188" s="1"/>
      <c r="H188" s="1"/>
    </row>
    <row r="189" spans="1:8" ht="12.75">
      <c r="A189" s="1"/>
      <c r="B189" s="1"/>
      <c r="C189" s="1"/>
      <c r="D189" s="1"/>
      <c r="E189" s="1"/>
      <c r="F189" s="1"/>
      <c r="G189" s="1"/>
      <c r="H189" s="1"/>
    </row>
    <row r="190" spans="1:8" ht="12.75">
      <c r="A190" s="1"/>
      <c r="B190" s="1"/>
      <c r="C190" s="1"/>
      <c r="D190" s="1"/>
      <c r="E190" s="1"/>
      <c r="F190" s="1"/>
      <c r="G190" s="1"/>
      <c r="H190" s="1"/>
    </row>
    <row r="191" spans="1:8" ht="12.75">
      <c r="A191" s="1"/>
      <c r="B191" s="1"/>
      <c r="C191" s="1"/>
      <c r="D191" s="1"/>
      <c r="E191" s="1"/>
      <c r="F191" s="1"/>
      <c r="G191" s="1"/>
      <c r="H191" s="1"/>
    </row>
    <row r="192" spans="1:8" ht="12.75">
      <c r="A192" s="1"/>
      <c r="B192" s="1"/>
      <c r="C192" s="1"/>
      <c r="D192" s="1"/>
      <c r="E192" s="1"/>
      <c r="F192" s="1"/>
      <c r="G192" s="1"/>
      <c r="H192" s="1"/>
    </row>
    <row r="193" spans="1:8" ht="12.75">
      <c r="A193" s="1"/>
      <c r="B193" s="1"/>
      <c r="C193" s="1"/>
      <c r="D193" s="1"/>
      <c r="E193" s="1"/>
      <c r="F193" s="1"/>
      <c r="G193" s="1"/>
      <c r="H193" s="1"/>
    </row>
    <row r="194" spans="1:8" ht="12.75">
      <c r="A194" s="1"/>
      <c r="B194" s="1"/>
      <c r="C194" s="1"/>
      <c r="D194" s="1"/>
      <c r="E194" s="1"/>
      <c r="F194" s="1"/>
      <c r="G194" s="1"/>
      <c r="H194" s="1"/>
    </row>
    <row r="195" spans="1:8" ht="12.75">
      <c r="A195" s="1"/>
      <c r="B195" s="1"/>
      <c r="C195" s="1"/>
      <c r="D195" s="1"/>
      <c r="E195" s="1"/>
      <c r="F195" s="1"/>
      <c r="G195" s="1"/>
      <c r="H195" s="1"/>
    </row>
    <row r="196" spans="1:8" ht="12.75">
      <c r="A196" s="1"/>
      <c r="B196" s="1"/>
      <c r="C196" s="1"/>
      <c r="D196" s="1"/>
      <c r="E196" s="1"/>
      <c r="F196" s="1"/>
      <c r="G196" s="1"/>
      <c r="H196" s="1"/>
    </row>
    <row r="197" spans="1:8" ht="12.75">
      <c r="A197" s="1"/>
      <c r="B197" s="1"/>
      <c r="C197" s="1"/>
      <c r="D197" s="1"/>
      <c r="E197" s="1"/>
      <c r="F197" s="1"/>
      <c r="G197" s="1"/>
      <c r="H197" s="1"/>
    </row>
    <row r="198" spans="1:8" ht="12.75">
      <c r="A198" s="1"/>
      <c r="B198" s="1"/>
      <c r="C198" s="1"/>
      <c r="D198" s="1"/>
      <c r="E198" s="1"/>
      <c r="F198" s="1"/>
      <c r="G198" s="1"/>
      <c r="H198" s="1"/>
    </row>
    <row r="199" spans="1:8" ht="12.75">
      <c r="A199" s="1"/>
      <c r="B199" s="1"/>
      <c r="C199" s="1"/>
      <c r="D199" s="1"/>
      <c r="E199" s="1"/>
      <c r="F199" s="1"/>
      <c r="G199" s="1"/>
      <c r="H199" s="1"/>
    </row>
    <row r="200" spans="1:8" ht="12.75">
      <c r="A200" s="1"/>
      <c r="B200" s="1"/>
      <c r="C200" s="1"/>
      <c r="D200" s="1"/>
      <c r="E200" s="1"/>
      <c r="F200" s="1"/>
      <c r="G200" s="1"/>
      <c r="H200" s="1"/>
    </row>
    <row r="201" spans="1:8" ht="12.75">
      <c r="A201" s="1"/>
      <c r="B201" s="1"/>
      <c r="C201" s="1"/>
      <c r="D201" s="1"/>
      <c r="E201" s="1"/>
      <c r="F201" s="1"/>
      <c r="G201" s="1"/>
      <c r="H201" s="1"/>
    </row>
    <row r="202" spans="1:8" ht="12.75">
      <c r="A202" s="1"/>
      <c r="B202" s="1"/>
      <c r="C202" s="1"/>
      <c r="D202" s="1"/>
      <c r="E202" s="1"/>
      <c r="F202" s="1"/>
      <c r="G202" s="1"/>
      <c r="H202" s="1"/>
    </row>
    <row r="203" spans="1:8" ht="12.75">
      <c r="A203" s="1"/>
      <c r="B203" s="1"/>
      <c r="C203" s="1"/>
      <c r="D203" s="1"/>
      <c r="E203" s="1"/>
      <c r="F203" s="1"/>
      <c r="G203" s="1"/>
      <c r="H203" s="1"/>
    </row>
    <row r="204" spans="1:8" ht="12.75">
      <c r="A204" s="1"/>
      <c r="B204" s="1"/>
      <c r="C204" s="1"/>
      <c r="D204" s="1"/>
      <c r="E204" s="1"/>
      <c r="F204" s="1"/>
      <c r="G204" s="1"/>
      <c r="H204" s="1"/>
    </row>
    <row r="205" spans="1:8" ht="12.75">
      <c r="A205" s="1"/>
      <c r="B205" s="1"/>
      <c r="C205" s="1"/>
      <c r="D205" s="1"/>
      <c r="E205" s="1"/>
      <c r="F205" s="1"/>
      <c r="G205" s="1"/>
      <c r="H205" s="1"/>
    </row>
    <row r="206" spans="1:8" ht="12.75">
      <c r="A206" s="1"/>
      <c r="B206" s="1"/>
      <c r="C206" s="1"/>
      <c r="D206" s="1"/>
      <c r="E206" s="1"/>
      <c r="F206" s="1"/>
      <c r="G206" s="1"/>
      <c r="H206" s="1"/>
    </row>
    <row r="207" spans="1:8" ht="12.75">
      <c r="A207" s="1"/>
      <c r="B207" s="1"/>
      <c r="C207" s="1"/>
      <c r="D207" s="1"/>
      <c r="E207" s="1"/>
      <c r="F207" s="1"/>
      <c r="G207" s="1"/>
      <c r="H207" s="1"/>
    </row>
    <row r="208" spans="1:8" ht="12.75">
      <c r="A208" s="1"/>
      <c r="B208" s="1"/>
      <c r="C208" s="1"/>
      <c r="D208" s="1"/>
      <c r="E208" s="1"/>
      <c r="F208" s="1"/>
      <c r="G208" s="1"/>
      <c r="H208" s="1"/>
    </row>
    <row r="209" spans="1:8" ht="12.75">
      <c r="A209" s="1"/>
      <c r="B209" s="1"/>
      <c r="C209" s="1"/>
      <c r="D209" s="1"/>
      <c r="E209" s="1"/>
      <c r="F209" s="1"/>
      <c r="G209" s="1"/>
      <c r="H209" s="1"/>
    </row>
    <row r="210" spans="1:8" ht="12.75">
      <c r="A210" s="1"/>
      <c r="B210" s="1"/>
      <c r="C210" s="1"/>
      <c r="D210" s="1"/>
      <c r="E210" s="1"/>
      <c r="F210" s="1"/>
      <c r="G210" s="1"/>
      <c r="H210" s="1"/>
    </row>
    <row r="211" spans="1:8" ht="12.75">
      <c r="A211" s="1"/>
      <c r="B211" s="1"/>
      <c r="C211" s="1"/>
      <c r="D211" s="1"/>
      <c r="E211" s="1"/>
      <c r="F211" s="1"/>
      <c r="G211" s="1"/>
      <c r="H211" s="1"/>
    </row>
    <row r="212" spans="1:8" ht="12.75">
      <c r="A212" s="1"/>
      <c r="B212" s="1"/>
      <c r="C212" s="1"/>
      <c r="D212" s="1"/>
      <c r="E212" s="1"/>
      <c r="F212" s="1"/>
      <c r="G212" s="1"/>
      <c r="H212" s="1"/>
    </row>
    <row r="213" spans="1:8" ht="12.75">
      <c r="A213" s="1"/>
      <c r="B213" s="1"/>
      <c r="C213" s="1"/>
      <c r="D213" s="1"/>
      <c r="E213" s="1"/>
      <c r="F213" s="1"/>
      <c r="G213" s="1"/>
      <c r="H213" s="1"/>
    </row>
    <row r="214" spans="1:8" ht="12.75">
      <c r="A214" s="1"/>
      <c r="B214" s="1"/>
      <c r="C214" s="1"/>
      <c r="D214" s="1"/>
      <c r="E214" s="1"/>
      <c r="F214" s="1"/>
      <c r="G214" s="1"/>
      <c r="H214" s="1"/>
    </row>
    <row r="215" spans="1:8" ht="12.75">
      <c r="A215" s="1"/>
      <c r="B215" s="1"/>
      <c r="C215" s="1"/>
      <c r="D215" s="1"/>
      <c r="E215" s="1"/>
      <c r="F215" s="1"/>
      <c r="G215" s="1"/>
      <c r="H215" s="1"/>
    </row>
    <row r="216" spans="1:8" ht="12.75">
      <c r="A216" s="1"/>
      <c r="B216" s="1"/>
      <c r="C216" s="1"/>
      <c r="D216" s="1"/>
      <c r="E216" s="1"/>
      <c r="F216" s="1"/>
      <c r="G216" s="1"/>
      <c r="H216" s="1"/>
    </row>
    <row r="217" spans="1:8" ht="12.75">
      <c r="A217" s="1"/>
      <c r="B217" s="1"/>
      <c r="C217" s="1"/>
      <c r="D217" s="1"/>
      <c r="E217" s="1"/>
      <c r="F217" s="1"/>
      <c r="G217" s="1"/>
      <c r="H217" s="1"/>
    </row>
    <row r="218" spans="1:8" ht="12.75">
      <c r="A218" s="1"/>
      <c r="B218" s="1"/>
      <c r="C218" s="1"/>
      <c r="D218" s="1"/>
      <c r="E218" s="1"/>
      <c r="F218" s="1"/>
      <c r="G218" s="1"/>
      <c r="H218" s="1"/>
    </row>
    <row r="219" spans="1:8" ht="12.75">
      <c r="A219" s="1"/>
      <c r="B219" s="1"/>
      <c r="C219" s="1"/>
      <c r="D219" s="1"/>
      <c r="E219" s="1"/>
      <c r="F219" s="1"/>
      <c r="G219" s="1"/>
      <c r="H219" s="1"/>
    </row>
    <row r="220" spans="1:8" ht="12.75">
      <c r="A220" s="1"/>
      <c r="B220" s="1"/>
      <c r="C220" s="1"/>
      <c r="D220" s="1"/>
      <c r="E220" s="1"/>
      <c r="F220" s="1"/>
      <c r="G220" s="1"/>
      <c r="H220" s="1"/>
    </row>
    <row r="221" spans="1:8" ht="12.75">
      <c r="A221" s="1"/>
      <c r="B221" s="1"/>
      <c r="C221" s="1"/>
      <c r="D221" s="1"/>
      <c r="E221" s="1"/>
      <c r="F221" s="1"/>
      <c r="G221" s="1"/>
      <c r="H221" s="1"/>
    </row>
    <row r="222" spans="1:8" ht="12.75">
      <c r="A222" s="1"/>
      <c r="B222" s="1"/>
      <c r="C222" s="1"/>
      <c r="D222" s="1"/>
      <c r="E222" s="1"/>
      <c r="F222" s="1"/>
      <c r="G222" s="1"/>
      <c r="H222" s="1"/>
    </row>
    <row r="223" spans="1:8" ht="12.75">
      <c r="A223" s="1"/>
      <c r="B223" s="1"/>
      <c r="C223" s="1"/>
      <c r="D223" s="1"/>
      <c r="E223" s="1"/>
      <c r="F223" s="1"/>
      <c r="G223" s="1"/>
      <c r="H223" s="1"/>
    </row>
    <row r="224" spans="1:8" ht="12.75">
      <c r="A224" s="1"/>
      <c r="B224" s="1"/>
      <c r="C224" s="1"/>
      <c r="D224" s="1"/>
      <c r="E224" s="1"/>
      <c r="F224" s="1"/>
      <c r="G224" s="1"/>
      <c r="H224" s="1"/>
    </row>
    <row r="225" spans="1:8" ht="12.75">
      <c r="A225" s="1"/>
      <c r="B225" s="1"/>
      <c r="C225" s="1"/>
      <c r="D225" s="1"/>
      <c r="E225" s="1"/>
      <c r="F225" s="1"/>
      <c r="G225" s="1"/>
      <c r="H225" s="1"/>
    </row>
    <row r="226" spans="1:8" ht="12.75">
      <c r="A226" s="1"/>
      <c r="B226" s="1"/>
      <c r="C226" s="1"/>
      <c r="D226" s="1"/>
      <c r="E226" s="1"/>
      <c r="F226" s="1"/>
      <c r="G226" s="1"/>
      <c r="H226" s="1"/>
    </row>
    <row r="227" spans="1:8" ht="12.75">
      <c r="A227" s="1"/>
      <c r="B227" s="1"/>
      <c r="C227" s="1"/>
      <c r="D227" s="1"/>
      <c r="E227" s="1"/>
      <c r="F227" s="1"/>
      <c r="G227" s="1"/>
      <c r="H227" s="1"/>
    </row>
    <row r="228" spans="1:8" ht="12.75">
      <c r="A228" s="1"/>
      <c r="B228" s="1"/>
      <c r="C228" s="1"/>
      <c r="D228" s="1"/>
      <c r="E228" s="1"/>
      <c r="F228" s="1"/>
      <c r="G228" s="1"/>
      <c r="H228" s="1"/>
    </row>
    <row r="229" spans="1:8" ht="12.75">
      <c r="A229" s="1"/>
      <c r="B229" s="1"/>
      <c r="C229" s="1"/>
      <c r="D229" s="1"/>
      <c r="E229" s="1"/>
      <c r="F229" s="1"/>
      <c r="G229" s="1"/>
      <c r="H229" s="1"/>
    </row>
    <row r="230" spans="1:8" ht="12.75">
      <c r="A230" s="1"/>
      <c r="B230" s="1"/>
      <c r="C230" s="1"/>
      <c r="D230" s="1"/>
      <c r="E230" s="1"/>
      <c r="F230" s="1"/>
      <c r="G230" s="1"/>
      <c r="H230" s="1"/>
    </row>
    <row r="231" spans="1:8" ht="12.75">
      <c r="A231" s="1"/>
      <c r="B231" s="1"/>
      <c r="C231" s="1"/>
      <c r="D231" s="1"/>
      <c r="E231" s="1"/>
      <c r="F231" s="1"/>
      <c r="G231" s="1"/>
      <c r="H231" s="1"/>
    </row>
    <row r="232" spans="1:8" ht="12.75">
      <c r="A232" s="1"/>
      <c r="B232" s="1"/>
      <c r="C232" s="1"/>
      <c r="D232" s="1"/>
      <c r="E232" s="1"/>
      <c r="F232" s="1"/>
      <c r="G232" s="1"/>
      <c r="H232" s="1"/>
    </row>
    <row r="233" spans="1:8" ht="12.75">
      <c r="A233" s="1"/>
      <c r="B233" s="1"/>
      <c r="C233" s="1"/>
      <c r="D233" s="1"/>
      <c r="E233" s="1"/>
      <c r="F233" s="1"/>
      <c r="G233" s="1"/>
      <c r="H233" s="1"/>
    </row>
    <row r="234" spans="1:8" ht="12.75">
      <c r="A234" s="1"/>
      <c r="B234" s="1"/>
      <c r="C234" s="1"/>
      <c r="D234" s="1"/>
      <c r="E234" s="1"/>
      <c r="F234" s="1"/>
      <c r="G234" s="1"/>
      <c r="H234" s="1"/>
    </row>
    <row r="235" spans="1:8" ht="12.75">
      <c r="A235" s="1"/>
      <c r="B235" s="1"/>
      <c r="C235" s="1"/>
      <c r="D235" s="1"/>
      <c r="E235" s="1"/>
      <c r="F235" s="1"/>
      <c r="G235" s="1"/>
      <c r="H235" s="1"/>
    </row>
    <row r="236" spans="1:8" ht="12.75">
      <c r="A236" s="1"/>
      <c r="B236" s="1"/>
      <c r="C236" s="1"/>
      <c r="D236" s="1"/>
      <c r="E236" s="1"/>
      <c r="F236" s="1"/>
      <c r="G236" s="1"/>
      <c r="H236" s="1"/>
    </row>
    <row r="237" spans="1:8" ht="12.75">
      <c r="A237" s="1"/>
      <c r="B237" s="1"/>
      <c r="C237" s="1"/>
      <c r="D237" s="1"/>
      <c r="E237" s="1"/>
      <c r="F237" s="1"/>
      <c r="G237" s="1"/>
      <c r="H237" s="1"/>
    </row>
    <row r="238" spans="1:8" ht="12.75">
      <c r="A238" s="1"/>
      <c r="B238" s="1"/>
      <c r="C238" s="1"/>
      <c r="D238" s="1"/>
      <c r="E238" s="1"/>
      <c r="F238" s="1"/>
      <c r="G238" s="1"/>
      <c r="H238" s="1"/>
    </row>
    <row r="239" spans="1:8" ht="12.75">
      <c r="A239" s="1"/>
      <c r="B239" s="1"/>
      <c r="C239" s="1"/>
      <c r="D239" s="1"/>
      <c r="E239" s="1"/>
      <c r="F239" s="1"/>
      <c r="G239" s="1"/>
      <c r="H239" s="1"/>
    </row>
    <row r="240" spans="1:8" ht="12.75">
      <c r="A240" s="1"/>
      <c r="B240" s="1"/>
      <c r="C240" s="1"/>
      <c r="D240" s="1"/>
      <c r="E240" s="1"/>
      <c r="F240" s="1"/>
      <c r="G240" s="1"/>
      <c r="H240" s="1"/>
    </row>
    <row r="241" spans="1:8" ht="12.75">
      <c r="A241" s="1"/>
      <c r="B241" s="1"/>
      <c r="C241" s="1"/>
      <c r="D241" s="1"/>
      <c r="E241" s="1"/>
      <c r="F241" s="1"/>
      <c r="G241" s="1"/>
      <c r="H241" s="1"/>
    </row>
    <row r="242" spans="1:8" ht="12.75">
      <c r="A242" s="1"/>
      <c r="B242" s="1"/>
      <c r="C242" s="1"/>
      <c r="D242" s="1"/>
      <c r="E242" s="1"/>
      <c r="F242" s="1"/>
      <c r="G242" s="1"/>
      <c r="H242" s="1"/>
    </row>
    <row r="243" spans="1:8" ht="12.75">
      <c r="A243" s="1"/>
      <c r="B243" s="1"/>
      <c r="C243" s="1"/>
      <c r="D243" s="1"/>
      <c r="E243" s="1"/>
      <c r="F243" s="1"/>
      <c r="G243" s="1"/>
      <c r="H243" s="1"/>
    </row>
    <row r="244" spans="1:8" ht="12.75">
      <c r="A244" s="1"/>
      <c r="B244" s="1"/>
      <c r="C244" s="1"/>
      <c r="D244" s="1"/>
      <c r="E244" s="1"/>
      <c r="F244" s="1"/>
      <c r="G244" s="1"/>
      <c r="H244" s="1"/>
    </row>
    <row r="245" spans="1:8" ht="12.75">
      <c r="A245" s="1"/>
      <c r="B245" s="1"/>
      <c r="C245" s="1"/>
      <c r="D245" s="1"/>
      <c r="E245" s="1"/>
      <c r="F245" s="1"/>
      <c r="G245" s="1"/>
      <c r="H245" s="1"/>
    </row>
    <row r="246" spans="1:8" ht="12.75">
      <c r="A246" s="1"/>
      <c r="B246" s="1"/>
      <c r="C246" s="1"/>
      <c r="D246" s="1"/>
      <c r="E246" s="1"/>
      <c r="F246" s="1"/>
      <c r="G246" s="1"/>
      <c r="H246" s="1"/>
    </row>
    <row r="247" spans="1:8" ht="12.75">
      <c r="A247" s="1"/>
      <c r="B247" s="1"/>
      <c r="C247" s="1"/>
      <c r="D247" s="1"/>
      <c r="E247" s="1"/>
      <c r="F247" s="1"/>
      <c r="G247" s="1"/>
      <c r="H247" s="1"/>
    </row>
    <row r="248" spans="1:8" ht="12.75">
      <c r="A248" s="1"/>
      <c r="B248" s="1"/>
      <c r="C248" s="1"/>
      <c r="D248" s="1"/>
      <c r="E248" s="1"/>
      <c r="F248" s="1"/>
      <c r="G248" s="1"/>
      <c r="H248" s="1"/>
    </row>
    <row r="249" spans="1:8" ht="12.75">
      <c r="A249" s="1"/>
      <c r="B249" s="1"/>
      <c r="C249" s="1"/>
      <c r="D249" s="1"/>
      <c r="E249" s="1"/>
      <c r="F249" s="1"/>
      <c r="G249" s="1"/>
      <c r="H249" s="1"/>
    </row>
    <row r="250" spans="1:8" ht="12.75">
      <c r="A250" s="1"/>
      <c r="B250" s="1"/>
      <c r="C250" s="1"/>
      <c r="D250" s="1"/>
      <c r="E250" s="1"/>
      <c r="F250" s="1"/>
      <c r="G250" s="1"/>
      <c r="H250" s="1"/>
    </row>
    <row r="251" spans="1:8" ht="12.75">
      <c r="A251" s="1"/>
      <c r="B251" s="1"/>
      <c r="C251" s="1"/>
      <c r="D251" s="1"/>
      <c r="E251" s="1"/>
      <c r="F251" s="1"/>
      <c r="G251" s="1"/>
      <c r="H251" s="1"/>
    </row>
    <row r="252" spans="1:8" ht="12.75">
      <c r="A252" s="1"/>
      <c r="B252" s="1"/>
      <c r="C252" s="1"/>
      <c r="D252" s="1"/>
      <c r="E252" s="1"/>
      <c r="F252" s="1"/>
      <c r="G252" s="1"/>
      <c r="H252" s="1"/>
    </row>
    <row r="253" spans="1:8" ht="12.75">
      <c r="A253" s="1"/>
      <c r="B253" s="1"/>
      <c r="C253" s="1"/>
      <c r="D253" s="1"/>
      <c r="E253" s="1"/>
      <c r="F253" s="1"/>
      <c r="G253" s="1"/>
      <c r="H253" s="1"/>
    </row>
    <row r="254" spans="1:8" ht="12.75">
      <c r="A254" s="1"/>
      <c r="B254" s="1"/>
      <c r="C254" s="1"/>
      <c r="D254" s="1"/>
      <c r="E254" s="1"/>
      <c r="F254" s="1"/>
      <c r="G254" s="1"/>
      <c r="H254" s="1"/>
    </row>
    <row r="255" spans="1:8" ht="12.75">
      <c r="A255" s="1"/>
      <c r="B255" s="1"/>
      <c r="C255" s="1"/>
      <c r="D255" s="1"/>
      <c r="E255" s="1"/>
      <c r="F255" s="1"/>
      <c r="G255" s="1"/>
      <c r="H255" s="1"/>
    </row>
    <row r="256" spans="1:8" ht="12.75">
      <c r="A256" s="1"/>
      <c r="B256" s="1"/>
      <c r="C256" s="1"/>
      <c r="D256" s="1"/>
      <c r="E256" s="1"/>
      <c r="F256" s="1"/>
      <c r="G256" s="1"/>
      <c r="H256" s="1"/>
    </row>
    <row r="257" spans="1:8" ht="12.75">
      <c r="A257" s="1"/>
      <c r="B257" s="1"/>
      <c r="C257" s="1"/>
      <c r="D257" s="1"/>
      <c r="E257" s="1"/>
      <c r="F257" s="1"/>
      <c r="G257" s="1"/>
      <c r="H257" s="1"/>
    </row>
    <row r="258" spans="1:8" ht="12.75">
      <c r="A258" s="1"/>
      <c r="B258" s="1"/>
      <c r="C258" s="1"/>
      <c r="D258" s="1"/>
      <c r="E258" s="1"/>
      <c r="F258" s="1"/>
      <c r="G258" s="1"/>
      <c r="H258" s="1"/>
    </row>
    <row r="259" spans="1:8" ht="12.75">
      <c r="A259" s="1"/>
      <c r="B259" s="1"/>
      <c r="C259" s="1"/>
      <c r="D259" s="1"/>
      <c r="E259" s="1"/>
      <c r="F259" s="1"/>
      <c r="G259" s="1"/>
      <c r="H259" s="1"/>
    </row>
    <row r="260" spans="1:8" ht="12.75">
      <c r="A260" s="1"/>
      <c r="B260" s="1"/>
      <c r="C260" s="1"/>
      <c r="D260" s="1"/>
      <c r="E260" s="1"/>
      <c r="F260" s="1"/>
      <c r="G260" s="1"/>
      <c r="H260" s="1"/>
    </row>
    <row r="261" spans="1:8" ht="12.75">
      <c r="A261" s="1"/>
      <c r="B261" s="1"/>
      <c r="C261" s="1"/>
      <c r="D261" s="1"/>
      <c r="E261" s="1"/>
      <c r="F261" s="1"/>
      <c r="G261" s="1"/>
      <c r="H261" s="1"/>
    </row>
    <row r="262" spans="1:8" ht="12.75">
      <c r="A262" s="1"/>
      <c r="B262" s="1"/>
      <c r="C262" s="1"/>
      <c r="D262" s="1"/>
      <c r="E262" s="1"/>
      <c r="F262" s="1"/>
      <c r="G262" s="1"/>
      <c r="H262" s="1"/>
    </row>
    <row r="263" spans="1:8" ht="12.75">
      <c r="A263" s="1"/>
      <c r="B263" s="1"/>
      <c r="C263" s="1"/>
      <c r="D263" s="1"/>
      <c r="E263" s="1"/>
      <c r="F263" s="1"/>
      <c r="G263" s="1"/>
      <c r="H263" s="1"/>
    </row>
    <row r="264" spans="1:8" ht="12.75">
      <c r="A264" s="1"/>
      <c r="B264" s="1"/>
      <c r="C264" s="1"/>
      <c r="D264" s="1"/>
      <c r="E264" s="1"/>
      <c r="F264" s="1"/>
      <c r="G264" s="1"/>
      <c r="H264" s="1"/>
    </row>
    <row r="265" spans="1:8" ht="12.75">
      <c r="A265" s="1"/>
      <c r="B265" s="1"/>
      <c r="C265" s="1"/>
      <c r="D265" s="1"/>
      <c r="E265" s="1"/>
      <c r="F265" s="1"/>
      <c r="G265" s="1"/>
      <c r="H265" s="1"/>
    </row>
    <row r="266" spans="1:8" ht="12.75">
      <c r="A266" s="1"/>
      <c r="B266" s="1"/>
      <c r="C266" s="1"/>
      <c r="D266" s="1"/>
      <c r="E266" s="1"/>
      <c r="F266" s="1"/>
      <c r="G266" s="1"/>
      <c r="H266" s="1"/>
    </row>
    <row r="267" spans="1:8" ht="12.75">
      <c r="A267" s="1"/>
      <c r="B267" s="1"/>
      <c r="C267" s="1"/>
      <c r="D267" s="1"/>
      <c r="E267" s="1"/>
      <c r="F267" s="1"/>
      <c r="G267" s="1"/>
      <c r="H267" s="1"/>
    </row>
    <row r="268" spans="1:8" ht="12.75">
      <c r="A268" s="1"/>
      <c r="B268" s="1"/>
      <c r="C268" s="1"/>
      <c r="D268" s="1"/>
      <c r="E268" s="1"/>
      <c r="F268" s="1"/>
      <c r="G268" s="1"/>
      <c r="H268" s="1"/>
    </row>
    <row r="269" spans="1:8" ht="12.75">
      <c r="A269" s="1"/>
      <c r="B269" s="1"/>
      <c r="C269" s="1"/>
      <c r="D269" s="1"/>
      <c r="E269" s="1"/>
      <c r="F269" s="1"/>
      <c r="G269" s="1"/>
      <c r="H269" s="1"/>
    </row>
    <row r="270" spans="1:8" ht="12.75">
      <c r="A270" s="1"/>
      <c r="B270" s="1"/>
      <c r="C270" s="1"/>
      <c r="D270" s="1"/>
      <c r="E270" s="1"/>
      <c r="F270" s="1"/>
      <c r="G270" s="1"/>
      <c r="H270" s="1"/>
    </row>
    <row r="271" spans="1:8" ht="12.75">
      <c r="A271" s="1"/>
      <c r="B271" s="1"/>
      <c r="C271" s="1"/>
      <c r="D271" s="1"/>
      <c r="E271" s="1"/>
      <c r="F271" s="1"/>
      <c r="G271" s="1"/>
      <c r="H271" s="1"/>
    </row>
    <row r="272" spans="1:8" ht="12.75">
      <c r="A272" s="1"/>
      <c r="B272" s="1"/>
      <c r="C272" s="1"/>
      <c r="D272" s="1"/>
      <c r="E272" s="1"/>
      <c r="F272" s="1"/>
      <c r="G272" s="1"/>
      <c r="H272" s="1"/>
    </row>
    <row r="273" spans="1:8" ht="12.75">
      <c r="A273" s="1"/>
      <c r="B273" s="1"/>
      <c r="C273" s="1"/>
      <c r="D273" s="1"/>
      <c r="E273" s="1"/>
      <c r="F273" s="1"/>
      <c r="G273" s="1"/>
      <c r="H273" s="1"/>
    </row>
    <row r="274" spans="1:8" ht="12.75">
      <c r="A274" s="1"/>
      <c r="B274" s="1"/>
      <c r="C274" s="1"/>
      <c r="D274" s="1"/>
      <c r="E274" s="1"/>
      <c r="F274" s="1"/>
      <c r="G274" s="1"/>
      <c r="H274" s="1"/>
    </row>
    <row r="275" spans="1:8" ht="12.75">
      <c r="A275" s="1"/>
      <c r="B275" s="1"/>
      <c r="C275" s="1"/>
      <c r="D275" s="1"/>
      <c r="E275" s="1"/>
      <c r="F275" s="1"/>
      <c r="G275" s="1"/>
      <c r="H275" s="1"/>
    </row>
    <row r="276" spans="1:8" ht="12.75">
      <c r="A276" s="1"/>
      <c r="B276" s="1"/>
      <c r="C276" s="1"/>
      <c r="D276" s="1"/>
      <c r="E276" s="1"/>
      <c r="F276" s="1"/>
      <c r="G276" s="1"/>
      <c r="H276" s="1"/>
    </row>
    <row r="277" spans="1:8" ht="12.75">
      <c r="A277" s="1"/>
      <c r="B277" s="1"/>
      <c r="C277" s="1"/>
      <c r="D277" s="1"/>
      <c r="E277" s="1"/>
      <c r="F277" s="1"/>
      <c r="G277" s="1"/>
      <c r="H277" s="1"/>
    </row>
    <row r="278" spans="1:8" ht="12.75">
      <c r="A278" s="1"/>
      <c r="B278" s="1"/>
      <c r="C278" s="1"/>
      <c r="D278" s="1"/>
      <c r="E278" s="1"/>
      <c r="F278" s="1"/>
      <c r="G278" s="1"/>
      <c r="H278" s="1"/>
    </row>
    <row r="279" spans="1:8" ht="12.75">
      <c r="A279" s="1"/>
      <c r="B279" s="1"/>
      <c r="C279" s="1"/>
      <c r="D279" s="1"/>
      <c r="E279" s="1"/>
      <c r="F279" s="1"/>
      <c r="G279" s="1"/>
      <c r="H279" s="1"/>
    </row>
    <row r="280" spans="1:8" ht="12.75">
      <c r="A280" s="1"/>
      <c r="B280" s="1"/>
      <c r="C280" s="1"/>
      <c r="D280" s="1"/>
      <c r="E280" s="1"/>
      <c r="F280" s="1"/>
      <c r="G280" s="1"/>
      <c r="H280" s="1"/>
    </row>
    <row r="281" spans="1:8" ht="12.75">
      <c r="A281" s="1"/>
      <c r="B281" s="1"/>
      <c r="C281" s="1"/>
      <c r="D281" s="1"/>
      <c r="E281" s="1"/>
      <c r="F281" s="1"/>
      <c r="G281" s="1"/>
      <c r="H281" s="1"/>
    </row>
    <row r="282" spans="1:8" ht="12.75">
      <c r="A282" s="1"/>
      <c r="B282" s="1"/>
      <c r="C282" s="1"/>
      <c r="D282" s="1"/>
      <c r="E282" s="1"/>
      <c r="F282" s="1"/>
      <c r="G282" s="1"/>
      <c r="H282" s="1"/>
    </row>
    <row r="283" spans="1:8" ht="12.75">
      <c r="A283" s="1"/>
      <c r="B283" s="1"/>
      <c r="C283" s="1"/>
      <c r="D283" s="1"/>
      <c r="E283" s="1"/>
      <c r="F283" s="1"/>
      <c r="G283" s="1"/>
      <c r="H283" s="1"/>
    </row>
    <row r="284" spans="1:8" ht="12.75">
      <c r="A284" s="1"/>
      <c r="B284" s="1"/>
      <c r="C284" s="1"/>
      <c r="D284" s="1"/>
      <c r="E284" s="1"/>
      <c r="F284" s="1"/>
      <c r="G284" s="1"/>
      <c r="H284" s="1"/>
    </row>
    <row r="285" spans="1:8" ht="12.75">
      <c r="A285" s="1"/>
      <c r="B285" s="1"/>
      <c r="C285" s="1"/>
      <c r="D285" s="1"/>
      <c r="E285" s="1"/>
      <c r="F285" s="1"/>
      <c r="G285" s="1"/>
      <c r="H285" s="1"/>
    </row>
    <row r="286" spans="1:8" ht="12.75">
      <c r="A286" s="1"/>
      <c r="B286" s="1"/>
      <c r="C286" s="1"/>
      <c r="D286" s="1"/>
      <c r="E286" s="1"/>
      <c r="F286" s="1"/>
      <c r="G286" s="1"/>
      <c r="H286" s="1"/>
    </row>
    <row r="287" spans="1:8" ht="12.75">
      <c r="A287" s="1"/>
      <c r="B287" s="1"/>
      <c r="C287" s="1"/>
      <c r="D287" s="1"/>
      <c r="E287" s="1"/>
      <c r="F287" s="1"/>
      <c r="G287" s="1"/>
      <c r="H287" s="1"/>
    </row>
    <row r="288" spans="1:8" ht="12.75">
      <c r="A288" s="1"/>
      <c r="B288" s="1"/>
      <c r="C288" s="1"/>
      <c r="D288" s="1"/>
      <c r="E288" s="1"/>
      <c r="F288" s="1"/>
      <c r="G288" s="1"/>
      <c r="H288" s="1"/>
    </row>
    <row r="289" spans="1:8" ht="12.75">
      <c r="A289" s="1"/>
      <c r="B289" s="1"/>
      <c r="C289" s="1"/>
      <c r="D289" s="1"/>
      <c r="E289" s="1"/>
      <c r="F289" s="1"/>
      <c r="G289" s="1"/>
      <c r="H289" s="1"/>
    </row>
    <row r="290" spans="1:8" ht="12.75">
      <c r="A290" s="1"/>
      <c r="B290" s="1"/>
      <c r="C290" s="1"/>
      <c r="D290" s="1"/>
      <c r="E290" s="1"/>
      <c r="F290" s="1"/>
      <c r="G290" s="1"/>
      <c r="H290" s="1"/>
    </row>
    <row r="291" spans="1:8" ht="12.75">
      <c r="A291" s="1"/>
      <c r="B291" s="1"/>
      <c r="C291" s="1"/>
      <c r="D291" s="1"/>
      <c r="E291" s="1"/>
      <c r="F291" s="1"/>
      <c r="G291" s="1"/>
      <c r="H291" s="1"/>
    </row>
    <row r="292" spans="1:8" ht="12.75">
      <c r="A292" s="1"/>
      <c r="B292" s="1"/>
      <c r="C292" s="1"/>
      <c r="D292" s="1"/>
      <c r="E292" s="1"/>
      <c r="F292" s="1"/>
      <c r="G292" s="1"/>
      <c r="H292" s="1"/>
    </row>
    <row r="293" spans="1:8" ht="12.75">
      <c r="A293" s="1"/>
      <c r="B293" s="1"/>
      <c r="C293" s="1"/>
      <c r="D293" s="1"/>
      <c r="E293" s="1"/>
      <c r="F293" s="1"/>
      <c r="G293" s="1"/>
      <c r="H293" s="1"/>
    </row>
    <row r="294" spans="1:8" ht="12.75">
      <c r="A294" s="1"/>
      <c r="B294" s="1"/>
      <c r="C294" s="1"/>
      <c r="D294" s="1"/>
      <c r="E294" s="1"/>
      <c r="F294" s="1"/>
      <c r="G294" s="1"/>
      <c r="H294" s="1"/>
    </row>
    <row r="295" spans="1:8" ht="12.75">
      <c r="A295" s="1"/>
      <c r="B295" s="1"/>
      <c r="C295" s="1"/>
      <c r="D295" s="1"/>
      <c r="E295" s="1"/>
      <c r="F295" s="1"/>
      <c r="G295" s="1"/>
      <c r="H295" s="1"/>
    </row>
    <row r="296" spans="1:8" ht="12.75">
      <c r="A296" s="1"/>
      <c r="B296" s="1"/>
      <c r="C296" s="1"/>
      <c r="D296" s="1"/>
      <c r="E296" s="1"/>
      <c r="F296" s="1"/>
      <c r="G296" s="1"/>
      <c r="H296" s="1"/>
    </row>
    <row r="297" spans="1:8" ht="12.75">
      <c r="A297" s="1"/>
      <c r="B297" s="1"/>
      <c r="C297" s="1"/>
      <c r="D297" s="1"/>
      <c r="E297" s="1"/>
      <c r="F297" s="1"/>
      <c r="G297" s="1"/>
      <c r="H297" s="1"/>
    </row>
    <row r="298" spans="1:8" ht="12.75">
      <c r="A298" s="1"/>
      <c r="B298" s="1"/>
      <c r="C298" s="1"/>
      <c r="D298" s="1"/>
      <c r="E298" s="1"/>
      <c r="F298" s="1"/>
      <c r="G298" s="1"/>
      <c r="H298" s="1"/>
    </row>
    <row r="299" spans="1:8" ht="12.75">
      <c r="A299" s="1"/>
      <c r="B299" s="1"/>
      <c r="C299" s="1"/>
      <c r="D299" s="1"/>
      <c r="E299" s="1"/>
      <c r="F299" s="1"/>
      <c r="G299" s="1"/>
      <c r="H299" s="1"/>
    </row>
    <row r="300" spans="1:8" ht="12.75">
      <c r="A300" s="1"/>
      <c r="B300" s="1"/>
      <c r="C300" s="1"/>
      <c r="D300" s="1"/>
      <c r="E300" s="1"/>
      <c r="F300" s="1"/>
      <c r="G300" s="1"/>
      <c r="H300" s="1"/>
    </row>
    <row r="301" spans="1:8" ht="12.75">
      <c r="A301" s="1"/>
      <c r="B301" s="1"/>
      <c r="C301" s="1"/>
      <c r="D301" s="1"/>
      <c r="E301" s="1"/>
      <c r="F301" s="1"/>
      <c r="G301" s="1"/>
      <c r="H301" s="1"/>
    </row>
    <row r="302" spans="1:8" ht="12.75">
      <c r="A302" s="1"/>
      <c r="B302" s="1"/>
      <c r="C302" s="1"/>
      <c r="D302" s="1"/>
      <c r="E302" s="1"/>
      <c r="F302" s="1"/>
      <c r="G302" s="1"/>
      <c r="H302" s="1"/>
    </row>
    <row r="303" spans="1:8" ht="12.75">
      <c r="A303" s="1"/>
      <c r="B303" s="1"/>
      <c r="C303" s="1"/>
      <c r="D303" s="1"/>
      <c r="E303" s="1"/>
      <c r="F303" s="1"/>
      <c r="G303" s="1"/>
      <c r="H303" s="1"/>
    </row>
    <row r="304" spans="1:8" ht="12.75">
      <c r="A304" s="1"/>
      <c r="B304" s="1"/>
      <c r="C304" s="1"/>
      <c r="D304" s="1"/>
      <c r="E304" s="1"/>
      <c r="F304" s="1"/>
      <c r="G304" s="1"/>
      <c r="H304" s="1"/>
    </row>
    <row r="305" spans="1:8" ht="12.75">
      <c r="A305" s="1"/>
      <c r="B305" s="1"/>
      <c r="C305" s="1"/>
      <c r="D305" s="1"/>
      <c r="E305" s="1"/>
      <c r="F305" s="1"/>
      <c r="G305" s="1"/>
      <c r="H305" s="1"/>
    </row>
    <row r="306" spans="1:8" ht="12.75">
      <c r="A306" s="1"/>
      <c r="B306" s="1"/>
      <c r="C306" s="1"/>
      <c r="D306" s="1"/>
      <c r="E306" s="1"/>
      <c r="F306" s="1"/>
      <c r="G306" s="1"/>
      <c r="H306" s="1"/>
    </row>
    <row r="307" spans="1:8" ht="12.75">
      <c r="A307" s="1"/>
      <c r="B307" s="1"/>
      <c r="C307" s="1"/>
      <c r="D307" s="1"/>
      <c r="E307" s="1"/>
      <c r="F307" s="1"/>
      <c r="G307" s="1"/>
      <c r="H307" s="1"/>
    </row>
    <row r="308" spans="1:8" ht="12.75">
      <c r="A308" s="1"/>
      <c r="B308" s="1"/>
      <c r="C308" s="1"/>
      <c r="D308" s="1"/>
      <c r="E308" s="1"/>
      <c r="F308" s="1"/>
      <c r="G308" s="1"/>
      <c r="H308" s="1"/>
    </row>
    <row r="309" spans="1:8" ht="12.75">
      <c r="A309" s="1"/>
      <c r="B309" s="1"/>
      <c r="C309" s="1"/>
      <c r="D309" s="1"/>
      <c r="E309" s="1"/>
      <c r="F309" s="1"/>
      <c r="G309" s="1"/>
      <c r="H309" s="1"/>
    </row>
    <row r="310" spans="1:8" ht="12.75">
      <c r="A310" s="1"/>
      <c r="B310" s="1"/>
      <c r="C310" s="1"/>
      <c r="D310" s="1"/>
      <c r="E310" s="1"/>
      <c r="F310" s="1"/>
      <c r="G310" s="1"/>
      <c r="H310" s="1"/>
    </row>
    <row r="311" spans="1:8" ht="12.75">
      <c r="A311" s="1"/>
      <c r="B311" s="1"/>
      <c r="C311" s="1"/>
      <c r="D311" s="1"/>
      <c r="E311" s="1"/>
      <c r="F311" s="1"/>
      <c r="G311" s="1"/>
      <c r="H311" s="1"/>
    </row>
    <row r="312" spans="1:8" ht="12.75">
      <c r="A312" s="1"/>
      <c r="B312" s="1"/>
      <c r="C312" s="1"/>
      <c r="D312" s="1"/>
      <c r="E312" s="1"/>
      <c r="F312" s="1"/>
      <c r="G312" s="1"/>
      <c r="H312" s="1"/>
    </row>
    <row r="313" spans="1:8" ht="12.75">
      <c r="A313" s="1"/>
      <c r="B313" s="1"/>
      <c r="C313" s="1"/>
      <c r="D313" s="1"/>
      <c r="E313" s="1"/>
      <c r="F313" s="1"/>
      <c r="G313" s="1"/>
      <c r="H313" s="1"/>
    </row>
    <row r="314" spans="1:8" ht="12.75">
      <c r="A314" s="1"/>
      <c r="B314" s="1"/>
      <c r="C314" s="1"/>
      <c r="D314" s="1"/>
      <c r="E314" s="1"/>
      <c r="F314" s="1"/>
      <c r="G314" s="1"/>
      <c r="H314" s="1"/>
    </row>
    <row r="315" spans="1:8" ht="12.75">
      <c r="A315" s="1"/>
      <c r="B315" s="1"/>
      <c r="C315" s="1"/>
      <c r="D315" s="1"/>
      <c r="E315" s="1"/>
      <c r="F315" s="1"/>
      <c r="G315" s="1"/>
      <c r="H315" s="1"/>
    </row>
    <row r="316" spans="1:8" ht="12.75">
      <c r="A316" s="1"/>
      <c r="B316" s="1"/>
      <c r="C316" s="1"/>
      <c r="D316" s="1"/>
      <c r="E316" s="1"/>
      <c r="F316" s="1"/>
      <c r="G316" s="1"/>
      <c r="H316" s="1"/>
    </row>
    <row r="317" spans="1:8" ht="12.75">
      <c r="A317" s="1"/>
      <c r="B317" s="1"/>
      <c r="C317" s="1"/>
      <c r="D317" s="1"/>
      <c r="E317" s="1"/>
      <c r="F317" s="1"/>
      <c r="G317" s="1"/>
      <c r="H317" s="1"/>
    </row>
    <row r="318" spans="1:8" ht="12.75">
      <c r="A318" s="1"/>
      <c r="B318" s="1"/>
      <c r="C318" s="1"/>
      <c r="D318" s="1"/>
      <c r="E318" s="1"/>
      <c r="F318" s="1"/>
      <c r="G318" s="1"/>
      <c r="H318" s="1"/>
    </row>
    <row r="319" spans="1:8" ht="12.75">
      <c r="A319" s="1"/>
      <c r="B319" s="1"/>
      <c r="C319" s="1"/>
      <c r="D319" s="1"/>
      <c r="E319" s="1"/>
      <c r="F319" s="1"/>
      <c r="G319" s="1"/>
      <c r="H319" s="1"/>
    </row>
    <row r="320" spans="1:8" ht="12.75">
      <c r="A320" s="1"/>
      <c r="B320" s="1"/>
      <c r="C320" s="1"/>
      <c r="D320" s="1"/>
      <c r="E320" s="1"/>
      <c r="F320" s="1"/>
      <c r="G320" s="1"/>
      <c r="H320" s="1"/>
    </row>
    <row r="321" spans="1:8" ht="12.75">
      <c r="A321" s="1"/>
      <c r="B321" s="1"/>
      <c r="C321" s="1"/>
      <c r="D321" s="1"/>
      <c r="E321" s="1"/>
      <c r="F321" s="1"/>
      <c r="G321" s="1"/>
      <c r="H321" s="1"/>
    </row>
    <row r="322" spans="1:8" ht="12.75">
      <c r="A322" s="1"/>
      <c r="B322" s="1"/>
      <c r="C322" s="1"/>
      <c r="D322" s="1"/>
      <c r="E322" s="1"/>
      <c r="F322" s="1"/>
      <c r="G322" s="1"/>
      <c r="H322" s="1"/>
    </row>
    <row r="323" spans="1:8" ht="12.75">
      <c r="A323" s="1"/>
      <c r="B323" s="1"/>
      <c r="C323" s="1"/>
      <c r="D323" s="1"/>
      <c r="E323" s="1"/>
      <c r="F323" s="1"/>
      <c r="G323" s="1"/>
      <c r="H323" s="1"/>
    </row>
    <row r="324" spans="1:8" ht="12.75">
      <c r="A324" s="1"/>
      <c r="B324" s="1"/>
      <c r="C324" s="1"/>
      <c r="D324" s="1"/>
      <c r="E324" s="1"/>
      <c r="F324" s="1"/>
      <c r="G324" s="1"/>
      <c r="H324" s="1"/>
    </row>
    <row r="325" spans="1:8" ht="12.75">
      <c r="A325" s="1"/>
      <c r="B325" s="1"/>
      <c r="C325" s="1"/>
      <c r="D325" s="1"/>
      <c r="E325" s="1"/>
      <c r="F325" s="1"/>
      <c r="G325" s="1"/>
      <c r="H325" s="1"/>
    </row>
    <row r="326" spans="1:8" ht="12.75">
      <c r="A326" s="1"/>
      <c r="B326" s="1"/>
      <c r="C326" s="1"/>
      <c r="D326" s="1"/>
      <c r="E326" s="1"/>
      <c r="F326" s="1"/>
      <c r="G326" s="1"/>
      <c r="H326" s="1"/>
    </row>
    <row r="327" spans="1:8" ht="12.75">
      <c r="A327" s="1"/>
      <c r="B327" s="1"/>
      <c r="C327" s="1"/>
      <c r="D327" s="1"/>
      <c r="E327" s="1"/>
      <c r="F327" s="1"/>
      <c r="G327" s="1"/>
      <c r="H327" s="1"/>
    </row>
    <row r="328" spans="1:8" ht="12.75">
      <c r="A328" s="1"/>
      <c r="B328" s="1"/>
      <c r="C328" s="1"/>
      <c r="D328" s="1"/>
      <c r="E328" s="1"/>
      <c r="F328" s="1"/>
      <c r="G328" s="1"/>
      <c r="H328" s="1"/>
    </row>
    <row r="329" spans="1:8" ht="12.75">
      <c r="A329" s="1"/>
      <c r="B329" s="1"/>
      <c r="C329" s="1"/>
      <c r="D329" s="1"/>
      <c r="E329" s="1"/>
      <c r="F329" s="1"/>
      <c r="G329" s="1"/>
      <c r="H329" s="1"/>
    </row>
    <row r="330" spans="1:8" ht="12.75">
      <c r="A330" s="1"/>
      <c r="B330" s="1"/>
      <c r="C330" s="1"/>
      <c r="D330" s="1"/>
      <c r="E330" s="1"/>
      <c r="F330" s="1"/>
      <c r="G330" s="1"/>
      <c r="H330" s="1"/>
    </row>
    <row r="331" spans="1:8" ht="12.75">
      <c r="A331" s="1"/>
      <c r="B331" s="1"/>
      <c r="C331" s="1"/>
      <c r="D331" s="1"/>
      <c r="E331" s="1"/>
      <c r="F331" s="1"/>
      <c r="G331" s="1"/>
      <c r="H331" s="1"/>
    </row>
    <row r="332" spans="1:8" ht="12.75">
      <c r="A332" s="1"/>
      <c r="B332" s="1"/>
      <c r="C332" s="1"/>
      <c r="D332" s="1"/>
      <c r="E332" s="1"/>
      <c r="F332" s="1"/>
      <c r="G332" s="1"/>
      <c r="H332" s="1"/>
    </row>
    <row r="333" spans="1:8" ht="12.75">
      <c r="A333" s="1"/>
      <c r="B333" s="1"/>
      <c r="C333" s="1"/>
      <c r="D333" s="1"/>
      <c r="E333" s="1"/>
      <c r="F333" s="1"/>
      <c r="G333" s="1"/>
      <c r="H333" s="1"/>
    </row>
    <row r="334" spans="1:8" ht="12.75">
      <c r="A334" s="1"/>
      <c r="B334" s="1"/>
      <c r="C334" s="1"/>
      <c r="D334" s="1"/>
      <c r="E334" s="1"/>
      <c r="F334" s="1"/>
      <c r="G334" s="1"/>
      <c r="H334" s="1"/>
    </row>
    <row r="335" spans="1:8" ht="12.75">
      <c r="A335" s="1"/>
      <c r="B335" s="1"/>
      <c r="C335" s="1"/>
      <c r="D335" s="1"/>
      <c r="E335" s="1"/>
      <c r="F335" s="1"/>
      <c r="G335" s="1"/>
      <c r="H335" s="1"/>
    </row>
    <row r="336" spans="1:8" ht="12.75">
      <c r="A336" s="1"/>
      <c r="B336" s="1"/>
      <c r="C336" s="1"/>
      <c r="D336" s="1"/>
      <c r="E336" s="1"/>
      <c r="F336" s="1"/>
      <c r="G336" s="1"/>
      <c r="H336" s="1"/>
    </row>
    <row r="337" spans="1:8" ht="12.75">
      <c r="A337" s="1"/>
      <c r="B337" s="1"/>
      <c r="C337" s="1"/>
      <c r="D337" s="1"/>
      <c r="E337" s="1"/>
      <c r="F337" s="1"/>
      <c r="G337" s="1"/>
      <c r="H337" s="1"/>
    </row>
    <row r="338" spans="1:8" ht="12.75">
      <c r="A338" s="1"/>
      <c r="B338" s="1"/>
      <c r="C338" s="1"/>
      <c r="D338" s="1"/>
      <c r="E338" s="1"/>
      <c r="F338" s="1"/>
      <c r="G338" s="1"/>
      <c r="H338" s="1"/>
    </row>
    <row r="339" spans="1:8" ht="12.75">
      <c r="A339" s="1"/>
      <c r="B339" s="1"/>
      <c r="C339" s="1"/>
      <c r="D339" s="1"/>
      <c r="E339" s="1"/>
      <c r="F339" s="1"/>
      <c r="G339" s="1"/>
      <c r="H339" s="1"/>
    </row>
    <row r="340" spans="1:8" ht="12.75">
      <c r="A340" s="1"/>
      <c r="B340" s="1"/>
      <c r="C340" s="1"/>
      <c r="D340" s="1"/>
      <c r="E340" s="1"/>
      <c r="F340" s="1"/>
      <c r="G340" s="1"/>
      <c r="H340" s="1"/>
    </row>
    <row r="341" spans="1:8" ht="12.75">
      <c r="A341" s="1"/>
      <c r="B341" s="1"/>
      <c r="C341" s="1"/>
      <c r="D341" s="1"/>
      <c r="E341" s="1"/>
      <c r="F341" s="1"/>
      <c r="G341" s="1"/>
      <c r="H341" s="1"/>
    </row>
    <row r="342" spans="1:8" ht="12.75">
      <c r="A342" s="1"/>
      <c r="B342" s="1"/>
      <c r="C342" s="1"/>
      <c r="D342" s="1"/>
      <c r="E342" s="1"/>
      <c r="F342" s="1"/>
      <c r="G342" s="1"/>
      <c r="H342" s="1"/>
    </row>
    <row r="343" spans="1:8" ht="12.75">
      <c r="A343" s="1"/>
      <c r="B343" s="1"/>
      <c r="C343" s="1"/>
      <c r="D343" s="1"/>
      <c r="E343" s="1"/>
      <c r="F343" s="1"/>
      <c r="G343" s="1"/>
      <c r="H343" s="1"/>
    </row>
    <row r="344" spans="1:8" ht="12.75">
      <c r="A344" s="1"/>
      <c r="B344" s="1"/>
      <c r="C344" s="1"/>
      <c r="D344" s="1"/>
      <c r="E344" s="1"/>
      <c r="F344" s="1"/>
      <c r="G344" s="1"/>
      <c r="H344" s="1"/>
    </row>
    <row r="345" spans="1:8" ht="12.75">
      <c r="A345" s="1"/>
      <c r="B345" s="1"/>
      <c r="C345" s="1"/>
      <c r="D345" s="1"/>
      <c r="E345" s="1"/>
      <c r="F345" s="1"/>
      <c r="G345" s="1"/>
      <c r="H345" s="1"/>
    </row>
    <row r="346" spans="1:8" ht="12.75">
      <c r="A346" s="1"/>
      <c r="B346" s="1"/>
      <c r="C346" s="1"/>
      <c r="D346" s="1"/>
      <c r="E346" s="1"/>
      <c r="F346" s="1"/>
      <c r="G346" s="1"/>
      <c r="H346" s="1"/>
    </row>
    <row r="347" spans="1:8" ht="12.75">
      <c r="A347" s="1"/>
      <c r="B347" s="1"/>
      <c r="C347" s="1"/>
      <c r="D347" s="1"/>
      <c r="E347" s="1"/>
      <c r="F347" s="1"/>
      <c r="G347" s="1"/>
      <c r="H347" s="1"/>
    </row>
    <row r="348" spans="1:8" ht="12.75">
      <c r="A348" s="1"/>
      <c r="B348" s="1"/>
      <c r="C348" s="1"/>
      <c r="D348" s="1"/>
      <c r="E348" s="1"/>
      <c r="F348" s="1"/>
      <c r="G348" s="1"/>
      <c r="H348" s="1"/>
    </row>
    <row r="349" spans="1:8" ht="12.75">
      <c r="A349" s="1"/>
      <c r="B349" s="1"/>
      <c r="C349" s="1"/>
      <c r="D349" s="1"/>
      <c r="E349" s="1"/>
      <c r="F349" s="1"/>
      <c r="G349" s="1"/>
      <c r="H349" s="1"/>
    </row>
    <row r="350" spans="1:8" ht="12.75">
      <c r="A350" s="1"/>
      <c r="B350" s="1"/>
      <c r="C350" s="1"/>
      <c r="D350" s="1"/>
      <c r="E350" s="1"/>
      <c r="F350" s="1"/>
      <c r="G350" s="1"/>
      <c r="H350" s="1"/>
    </row>
    <row r="351" spans="1:8" ht="12.75">
      <c r="A351" s="1"/>
      <c r="B351" s="1"/>
      <c r="C351" s="1"/>
      <c r="D351" s="1"/>
      <c r="E351" s="1"/>
      <c r="F351" s="1"/>
      <c r="G351" s="1"/>
      <c r="H351" s="1"/>
    </row>
    <row r="352" spans="1:8" ht="12.75">
      <c r="A352" s="1"/>
      <c r="B352" s="1"/>
      <c r="C352" s="1"/>
      <c r="D352" s="1"/>
      <c r="E352" s="1"/>
      <c r="F352" s="1"/>
      <c r="G352" s="1"/>
      <c r="H352" s="1"/>
    </row>
    <row r="353" spans="1:8" ht="12.75">
      <c r="A353" s="1"/>
      <c r="B353" s="1"/>
      <c r="C353" s="1"/>
      <c r="D353" s="1"/>
      <c r="E353" s="1"/>
      <c r="F353" s="1"/>
      <c r="G353" s="1"/>
      <c r="H353" s="1"/>
    </row>
    <row r="354" spans="1:8" ht="12.75">
      <c r="A354" s="1"/>
      <c r="B354" s="1"/>
      <c r="C354" s="1"/>
      <c r="D354" s="1"/>
      <c r="E354" s="1"/>
      <c r="F354" s="1"/>
      <c r="G354" s="1"/>
      <c r="H354" s="1"/>
    </row>
    <row r="355" spans="1:8" ht="12.75">
      <c r="A355" s="1"/>
      <c r="B355" s="1"/>
      <c r="C355" s="1"/>
      <c r="D355" s="1"/>
      <c r="E355" s="1"/>
      <c r="F355" s="1"/>
      <c r="G355" s="1"/>
      <c r="H355" s="1"/>
    </row>
    <row r="356" spans="1:8" ht="12.75">
      <c r="A356" s="1"/>
      <c r="B356" s="1"/>
      <c r="C356" s="1"/>
      <c r="D356" s="1"/>
      <c r="E356" s="1"/>
      <c r="F356" s="1"/>
      <c r="G356" s="1"/>
      <c r="H356" s="1"/>
    </row>
    <row r="357" spans="1:8" ht="12.75">
      <c r="A357" s="1"/>
      <c r="B357" s="1"/>
      <c r="C357" s="1"/>
      <c r="D357" s="1"/>
      <c r="E357" s="1"/>
      <c r="F357" s="1"/>
      <c r="G357" s="1"/>
      <c r="H357" s="1"/>
    </row>
    <row r="358" spans="1:8" ht="12.75">
      <c r="A358" s="1"/>
      <c r="B358" s="1"/>
      <c r="C358" s="1"/>
      <c r="D358" s="1"/>
      <c r="E358" s="1"/>
      <c r="F358" s="1"/>
      <c r="G358" s="1"/>
      <c r="H358" s="1"/>
    </row>
    <row r="359" spans="1:8" ht="12.75">
      <c r="A359" s="1"/>
      <c r="B359" s="1"/>
      <c r="C359" s="1"/>
      <c r="D359" s="1"/>
      <c r="E359" s="1"/>
      <c r="F359" s="1"/>
      <c r="G359" s="1"/>
      <c r="H359" s="1"/>
    </row>
    <row r="360" spans="1:8" ht="12.75">
      <c r="A360" s="1"/>
      <c r="B360" s="1"/>
      <c r="C360" s="1"/>
      <c r="D360" s="1"/>
      <c r="E360" s="1"/>
      <c r="F360" s="1"/>
      <c r="G360" s="1"/>
      <c r="H360" s="1"/>
    </row>
    <row r="361" spans="1:8" ht="12.75">
      <c r="A361" s="1"/>
      <c r="B361" s="1"/>
      <c r="C361" s="1"/>
      <c r="D361" s="1"/>
      <c r="E361" s="1"/>
      <c r="F361" s="1"/>
      <c r="G361" s="1"/>
      <c r="H361" s="1"/>
    </row>
    <row r="362" spans="1:8" ht="12.75">
      <c r="A362" s="1"/>
      <c r="B362" s="1"/>
      <c r="C362" s="1"/>
      <c r="D362" s="1"/>
      <c r="E362" s="1"/>
      <c r="F362" s="1"/>
      <c r="G362" s="1"/>
      <c r="H362" s="1"/>
    </row>
    <row r="363" spans="1:8" ht="12.75">
      <c r="A363" s="1"/>
      <c r="B363" s="1"/>
      <c r="C363" s="1"/>
      <c r="D363" s="1"/>
      <c r="E363" s="1"/>
      <c r="F363" s="1"/>
      <c r="G363" s="1"/>
      <c r="H363" s="1"/>
    </row>
    <row r="364" spans="1:8" ht="12.75">
      <c r="A364" s="1"/>
      <c r="B364" s="1"/>
      <c r="C364" s="1"/>
      <c r="D364" s="1"/>
      <c r="E364" s="1"/>
      <c r="F364" s="1"/>
      <c r="G364" s="1"/>
      <c r="H364" s="1"/>
    </row>
    <row r="365" spans="1:8" ht="12.75">
      <c r="A365" s="1"/>
      <c r="B365" s="1"/>
      <c r="C365" s="1"/>
      <c r="D365" s="1"/>
      <c r="E365" s="1"/>
      <c r="F365" s="1"/>
      <c r="G365" s="1"/>
      <c r="H365" s="1"/>
    </row>
    <row r="366" spans="1:8" ht="12.75">
      <c r="A366" s="1"/>
      <c r="B366" s="1"/>
      <c r="C366" s="1"/>
      <c r="D366" s="1"/>
      <c r="E366" s="1"/>
      <c r="F366" s="1"/>
      <c r="G366" s="1"/>
      <c r="H366" s="1"/>
    </row>
    <row r="367" spans="1:8" ht="12.75">
      <c r="A367" s="1"/>
      <c r="B367" s="1"/>
      <c r="C367" s="1"/>
      <c r="D367" s="1"/>
      <c r="E367" s="1"/>
      <c r="F367" s="1"/>
      <c r="G367" s="1"/>
      <c r="H367" s="1"/>
    </row>
    <row r="368" spans="1:8" ht="12.75">
      <c r="A368" s="1"/>
      <c r="B368" s="1"/>
      <c r="C368" s="1"/>
      <c r="D368" s="1"/>
      <c r="E368" s="1"/>
      <c r="F368" s="1"/>
      <c r="G368" s="1"/>
      <c r="H368" s="1"/>
    </row>
    <row r="369" spans="1:8" ht="12.75">
      <c r="A369" s="1"/>
      <c r="B369" s="1"/>
      <c r="C369" s="1"/>
      <c r="D369" s="1"/>
      <c r="E369" s="1"/>
      <c r="F369" s="1"/>
      <c r="G369" s="1"/>
      <c r="H369" s="1"/>
    </row>
    <row r="370" spans="1:8" ht="12.75">
      <c r="A370" s="1"/>
      <c r="B370" s="1"/>
      <c r="C370" s="1"/>
      <c r="D370" s="1"/>
      <c r="E370" s="1"/>
      <c r="F370" s="1"/>
      <c r="G370" s="1"/>
      <c r="H370" s="1"/>
    </row>
    <row r="371" spans="1:8" ht="12.75">
      <c r="A371" s="1"/>
      <c r="B371" s="1"/>
      <c r="C371" s="1"/>
      <c r="D371" s="1"/>
      <c r="E371" s="1"/>
      <c r="F371" s="1"/>
      <c r="G371" s="1"/>
      <c r="H371" s="1"/>
    </row>
    <row r="372" spans="1:8" ht="12.75">
      <c r="A372" s="1"/>
      <c r="B372" s="1"/>
      <c r="C372" s="1"/>
      <c r="D372" s="1"/>
      <c r="E372" s="1"/>
      <c r="F372" s="1"/>
      <c r="G372" s="1"/>
      <c r="H372" s="1"/>
    </row>
    <row r="373" spans="1:8" ht="12.75">
      <c r="A373" s="1"/>
      <c r="B373" s="1"/>
      <c r="C373" s="1"/>
      <c r="D373" s="1"/>
      <c r="E373" s="1"/>
      <c r="F373" s="1"/>
      <c r="G373" s="1"/>
      <c r="H373" s="1"/>
    </row>
    <row r="374" spans="1:8" ht="12.75">
      <c r="A374" s="1"/>
      <c r="B374" s="1"/>
      <c r="C374" s="1"/>
      <c r="D374" s="1"/>
      <c r="E374" s="1"/>
      <c r="F374" s="1"/>
      <c r="G374" s="1"/>
      <c r="H374" s="1"/>
    </row>
    <row r="375" spans="1:8" ht="12.75">
      <c r="A375" s="1"/>
      <c r="B375" s="1"/>
      <c r="C375" s="1"/>
      <c r="D375" s="1"/>
      <c r="E375" s="1"/>
      <c r="F375" s="1"/>
      <c r="G375" s="1"/>
      <c r="H375" s="1"/>
    </row>
    <row r="376" spans="1:8" ht="12.75">
      <c r="A376" s="1"/>
      <c r="B376" s="1"/>
      <c r="C376" s="1"/>
      <c r="D376" s="1"/>
      <c r="E376" s="1"/>
      <c r="F376" s="1"/>
      <c r="G376" s="1"/>
      <c r="H376" s="1"/>
    </row>
    <row r="377" spans="1:8" ht="12.75">
      <c r="A377" s="1"/>
      <c r="B377" s="1"/>
      <c r="C377" s="1"/>
      <c r="D377" s="1"/>
      <c r="E377" s="1"/>
      <c r="F377" s="1"/>
      <c r="G377" s="1"/>
      <c r="H377" s="1"/>
    </row>
    <row r="378" spans="1:8" ht="12.75">
      <c r="A378" s="1"/>
      <c r="B378" s="1"/>
      <c r="C378" s="1"/>
      <c r="D378" s="1"/>
      <c r="E378" s="1"/>
      <c r="F378" s="1"/>
      <c r="G378" s="1"/>
      <c r="H378" s="1"/>
    </row>
    <row r="379" spans="1:8" ht="12.75">
      <c r="A379" s="1"/>
      <c r="B379" s="1"/>
      <c r="C379" s="1"/>
      <c r="D379" s="1"/>
      <c r="E379" s="1"/>
      <c r="F379" s="1"/>
      <c r="G379" s="1"/>
      <c r="H379" s="1"/>
    </row>
    <row r="380" spans="1:8" ht="12.75">
      <c r="A380" s="1"/>
      <c r="B380" s="1"/>
      <c r="C380" s="1"/>
      <c r="D380" s="1"/>
      <c r="E380" s="1"/>
      <c r="F380" s="1"/>
      <c r="G380" s="1"/>
      <c r="H380" s="1"/>
    </row>
    <row r="381" spans="1:8" ht="12.75">
      <c r="A381" s="1"/>
      <c r="B381" s="1"/>
      <c r="C381" s="1"/>
      <c r="D381" s="1"/>
      <c r="E381" s="1"/>
      <c r="F381" s="1"/>
      <c r="G381" s="1"/>
      <c r="H381" s="1"/>
    </row>
    <row r="382" spans="1:8" ht="12.75">
      <c r="A382" s="1"/>
      <c r="B382" s="1"/>
      <c r="C382" s="1"/>
      <c r="D382" s="1"/>
      <c r="E382" s="1"/>
      <c r="F382" s="1"/>
      <c r="G382" s="1"/>
      <c r="H382" s="1"/>
    </row>
    <row r="383" spans="1:8" ht="12.75">
      <c r="A383" s="1"/>
      <c r="B383" s="1"/>
      <c r="C383" s="1"/>
      <c r="D383" s="1"/>
      <c r="E383" s="1"/>
      <c r="F383" s="1"/>
      <c r="G383" s="1"/>
      <c r="H383" s="1"/>
    </row>
    <row r="384" spans="1:8" ht="12.75">
      <c r="A384" s="1"/>
      <c r="B384" s="1"/>
      <c r="C384" s="1"/>
      <c r="D384" s="1"/>
      <c r="E384" s="1"/>
      <c r="F384" s="1"/>
      <c r="G384" s="1"/>
      <c r="H384" s="1"/>
    </row>
    <row r="385" spans="1:8" ht="12.75">
      <c r="A385" s="1"/>
      <c r="B385" s="1"/>
      <c r="C385" s="1"/>
      <c r="D385" s="1"/>
      <c r="E385" s="1"/>
      <c r="F385" s="1"/>
      <c r="G385" s="1"/>
      <c r="H385" s="1"/>
    </row>
    <row r="386" spans="1:8" ht="12.75">
      <c r="A386" s="1"/>
      <c r="B386" s="1"/>
      <c r="C386" s="1"/>
      <c r="D386" s="1"/>
      <c r="E386" s="1"/>
      <c r="F386" s="1"/>
      <c r="G386" s="1"/>
      <c r="H386" s="1"/>
    </row>
    <row r="387" spans="1:8" ht="12.75">
      <c r="A387" s="1"/>
      <c r="B387" s="1"/>
      <c r="C387" s="1"/>
      <c r="D387" s="1"/>
      <c r="E387" s="1"/>
      <c r="F387" s="1"/>
      <c r="G387" s="1"/>
      <c r="H387" s="1"/>
    </row>
    <row r="388" spans="1:8" ht="12.75">
      <c r="A388" s="1"/>
      <c r="B388" s="1"/>
      <c r="C388" s="1"/>
      <c r="D388" s="1"/>
      <c r="E388" s="1"/>
      <c r="F388" s="1"/>
      <c r="G388" s="1"/>
      <c r="H388" s="1"/>
    </row>
    <row r="389" spans="1:8" ht="12.75">
      <c r="A389" s="1"/>
      <c r="B389" s="1"/>
      <c r="C389" s="1"/>
      <c r="D389" s="1"/>
      <c r="E389" s="1"/>
      <c r="F389" s="1"/>
      <c r="G389" s="1"/>
      <c r="H389" s="1"/>
    </row>
    <row r="390" spans="1:8" ht="12.75">
      <c r="A390" s="1"/>
      <c r="B390" s="1"/>
      <c r="C390" s="1"/>
      <c r="D390" s="1"/>
      <c r="E390" s="1"/>
      <c r="F390" s="1"/>
      <c r="G390" s="1"/>
      <c r="H390" s="1"/>
    </row>
    <row r="391" spans="1:8" ht="12.75">
      <c r="A391" s="1"/>
      <c r="B391" s="1"/>
      <c r="C391" s="1"/>
      <c r="D391" s="1"/>
      <c r="E391" s="1"/>
      <c r="F391" s="1"/>
      <c r="G391" s="1"/>
      <c r="H391" s="1"/>
    </row>
    <row r="392" spans="1:8" ht="12.75">
      <c r="A392" s="1"/>
      <c r="B392" s="1"/>
      <c r="C392" s="1"/>
      <c r="D392" s="1"/>
      <c r="E392" s="1"/>
      <c r="F392" s="1"/>
      <c r="G392" s="1"/>
      <c r="H392" s="1"/>
    </row>
    <row r="393" spans="1:8" ht="12.75">
      <c r="A393" s="1"/>
      <c r="B393" s="1"/>
      <c r="C393" s="1"/>
      <c r="D393" s="1"/>
      <c r="E393" s="1"/>
      <c r="F393" s="1"/>
      <c r="G393" s="1"/>
      <c r="H393" s="1"/>
    </row>
    <row r="394" spans="1:8" ht="12.75">
      <c r="A394" s="1"/>
      <c r="B394" s="1"/>
      <c r="C394" s="1"/>
      <c r="D394" s="1"/>
      <c r="E394" s="1"/>
      <c r="F394" s="1"/>
      <c r="G394" s="1"/>
      <c r="H394" s="1"/>
    </row>
    <row r="395" spans="1:8" ht="12.75">
      <c r="A395" s="1"/>
      <c r="B395" s="1"/>
      <c r="C395" s="1"/>
      <c r="D395" s="1"/>
      <c r="E395" s="1"/>
      <c r="F395" s="1"/>
      <c r="G395" s="1"/>
      <c r="H395" s="1"/>
    </row>
    <row r="396" spans="1:8" ht="12.75">
      <c r="A396" s="1"/>
      <c r="B396" s="1"/>
      <c r="C396" s="1"/>
      <c r="D396" s="1"/>
      <c r="E396" s="1"/>
      <c r="F396" s="1"/>
      <c r="G396" s="1"/>
      <c r="H396" s="1"/>
    </row>
    <row r="397" spans="1:8" ht="12.75">
      <c r="A397" s="1"/>
      <c r="B397" s="1"/>
      <c r="C397" s="1"/>
      <c r="D397" s="1"/>
      <c r="E397" s="1"/>
      <c r="F397" s="1"/>
      <c r="G397" s="1"/>
      <c r="H397" s="1"/>
    </row>
    <row r="398" spans="1:8" ht="12.75">
      <c r="A398" s="1"/>
      <c r="B398" s="1"/>
      <c r="C398" s="1"/>
      <c r="D398" s="1"/>
      <c r="E398" s="1"/>
      <c r="F398" s="1"/>
      <c r="G398" s="1"/>
      <c r="H398" s="1"/>
    </row>
    <row r="399" spans="1:8" ht="12.75">
      <c r="A399" s="1"/>
      <c r="B399" s="1"/>
      <c r="C399" s="1"/>
      <c r="D399" s="1"/>
      <c r="E399" s="1"/>
      <c r="F399" s="1"/>
      <c r="G399" s="1"/>
      <c r="H399" s="1"/>
    </row>
    <row r="400" spans="1:8" ht="12.75">
      <c r="A400" s="1"/>
      <c r="B400" s="1"/>
      <c r="C400" s="1"/>
      <c r="D400" s="1"/>
      <c r="E400" s="1"/>
      <c r="F400" s="1"/>
      <c r="G400" s="1"/>
      <c r="H400" s="1"/>
    </row>
    <row r="401" spans="1:8" ht="12.75">
      <c r="A401" s="1"/>
      <c r="B401" s="1"/>
      <c r="C401" s="1"/>
      <c r="D401" s="1"/>
      <c r="E401" s="1"/>
      <c r="F401" s="1"/>
      <c r="G401" s="1"/>
      <c r="H401" s="1"/>
    </row>
    <row r="402" spans="1:8" ht="12.75">
      <c r="A402" s="1"/>
      <c r="B402" s="1"/>
      <c r="C402" s="1"/>
      <c r="D402" s="1"/>
      <c r="E402" s="1"/>
      <c r="F402" s="1"/>
      <c r="G402" s="1"/>
      <c r="H402" s="1"/>
    </row>
    <row r="403" spans="1:8" ht="12.75">
      <c r="A403" s="1"/>
      <c r="B403" s="1"/>
      <c r="C403" s="1"/>
      <c r="D403" s="1"/>
      <c r="E403" s="1"/>
      <c r="F403" s="1"/>
      <c r="G403" s="1"/>
      <c r="H403" s="1"/>
    </row>
    <row r="404" spans="1:8" ht="12.75">
      <c r="A404" s="1"/>
      <c r="B404" s="1"/>
      <c r="C404" s="1"/>
      <c r="D404" s="1"/>
      <c r="E404" s="1"/>
      <c r="F404" s="1"/>
      <c r="G404" s="1"/>
      <c r="H404" s="1"/>
    </row>
    <row r="405" spans="1:8" ht="12.75">
      <c r="A405" s="1"/>
      <c r="B405" s="1"/>
      <c r="C405" s="1"/>
      <c r="D405" s="1"/>
      <c r="E405" s="1"/>
      <c r="F405" s="1"/>
      <c r="G405" s="1"/>
      <c r="H405" s="1"/>
    </row>
    <row r="406" spans="1:8" ht="12.75">
      <c r="A406" s="1"/>
      <c r="B406" s="1"/>
      <c r="C406" s="1"/>
      <c r="D406" s="1"/>
      <c r="E406" s="1"/>
      <c r="F406" s="1"/>
      <c r="G406" s="1"/>
      <c r="H406" s="1"/>
    </row>
    <row r="407" spans="1:8" ht="12.75">
      <c r="A407" s="1"/>
      <c r="B407" s="1"/>
      <c r="C407" s="1"/>
      <c r="D407" s="1"/>
      <c r="E407" s="1"/>
      <c r="F407" s="1"/>
      <c r="G407" s="1"/>
      <c r="H407" s="1"/>
    </row>
    <row r="408" spans="1:8" ht="12.75">
      <c r="A408" s="1"/>
      <c r="B408" s="1"/>
      <c r="C408" s="1"/>
      <c r="D408" s="1"/>
      <c r="E408" s="1"/>
      <c r="F408" s="1"/>
      <c r="G408" s="1"/>
      <c r="H408" s="1"/>
    </row>
    <row r="409" spans="1:8" ht="12.75">
      <c r="A409" s="1"/>
      <c r="B409" s="1"/>
      <c r="C409" s="1"/>
      <c r="D409" s="1"/>
      <c r="E409" s="1"/>
      <c r="F409" s="1"/>
      <c r="G409" s="1"/>
      <c r="H409" s="1"/>
    </row>
    <row r="410" spans="1:8" ht="12.75">
      <c r="A410" s="1"/>
      <c r="B410" s="1"/>
      <c r="C410" s="1"/>
      <c r="D410" s="1"/>
      <c r="E410" s="1"/>
      <c r="F410" s="1"/>
      <c r="G410" s="1"/>
      <c r="H410" s="1"/>
    </row>
    <row r="411" spans="1:8" ht="12.75">
      <c r="A411" s="1"/>
      <c r="B411" s="1"/>
      <c r="C411" s="1"/>
      <c r="D411" s="1"/>
      <c r="E411" s="1"/>
      <c r="F411" s="1"/>
      <c r="G411" s="1"/>
      <c r="H411" s="1"/>
    </row>
    <row r="412" spans="1:8" ht="12.75">
      <c r="A412" s="1"/>
      <c r="B412" s="1"/>
      <c r="C412" s="1"/>
      <c r="D412" s="1"/>
      <c r="E412" s="1"/>
      <c r="F412" s="1"/>
      <c r="G412" s="1"/>
      <c r="H412" s="1"/>
    </row>
    <row r="413" spans="1:8" ht="12.75">
      <c r="A413" s="1"/>
      <c r="B413" s="1"/>
      <c r="C413" s="1"/>
      <c r="D413" s="1"/>
      <c r="E413" s="1"/>
      <c r="F413" s="1"/>
      <c r="G413" s="1"/>
      <c r="H413" s="1"/>
    </row>
    <row r="414" spans="1:8" ht="12.75">
      <c r="A414" s="1"/>
      <c r="B414" s="1"/>
      <c r="C414" s="1"/>
      <c r="D414" s="1"/>
      <c r="E414" s="1"/>
      <c r="F414" s="1"/>
      <c r="G414" s="1"/>
      <c r="H414" s="1"/>
    </row>
    <row r="415" spans="1:8" ht="12.75">
      <c r="A415" s="1"/>
      <c r="B415" s="1"/>
      <c r="C415" s="1"/>
      <c r="D415" s="1"/>
      <c r="E415" s="1"/>
      <c r="F415" s="1"/>
      <c r="G415" s="1"/>
      <c r="H415" s="1"/>
    </row>
    <row r="416" spans="1:8" ht="12.75">
      <c r="A416" s="1"/>
      <c r="B416" s="1"/>
      <c r="C416" s="1"/>
      <c r="D416" s="1"/>
      <c r="E416" s="1"/>
      <c r="F416" s="1"/>
      <c r="G416" s="1"/>
      <c r="H416" s="1"/>
    </row>
    <row r="417" spans="1:8" ht="12.75">
      <c r="A417" s="1"/>
      <c r="B417" s="1"/>
      <c r="C417" s="1"/>
      <c r="D417" s="1"/>
      <c r="E417" s="1"/>
      <c r="F417" s="1"/>
      <c r="G417" s="1"/>
      <c r="H417" s="1"/>
    </row>
    <row r="418" spans="1:8" ht="12.75">
      <c r="A418" s="1"/>
      <c r="B418" s="1"/>
      <c r="C418" s="1"/>
      <c r="D418" s="1"/>
      <c r="E418" s="1"/>
      <c r="F418" s="1"/>
      <c r="G418" s="1"/>
      <c r="H418" s="1"/>
    </row>
    <row r="419" spans="1:8" ht="12.75">
      <c r="A419" s="1"/>
      <c r="B419" s="1"/>
      <c r="C419" s="1"/>
      <c r="D419" s="1"/>
      <c r="E419" s="1"/>
      <c r="F419" s="1"/>
      <c r="G419" s="1"/>
      <c r="H419" s="1"/>
    </row>
    <row r="420" spans="1:8" ht="12.75">
      <c r="A420" s="1"/>
      <c r="B420" s="1"/>
      <c r="C420" s="1"/>
      <c r="D420" s="1"/>
      <c r="E420" s="1"/>
      <c r="F420" s="1"/>
      <c r="G420" s="1"/>
      <c r="H420" s="1"/>
    </row>
    <row r="421" spans="1:8" ht="12.75">
      <c r="A421" s="1"/>
      <c r="B421" s="1"/>
      <c r="C421" s="1"/>
      <c r="D421" s="1"/>
      <c r="E421" s="1"/>
      <c r="F421" s="1"/>
      <c r="G421" s="1"/>
      <c r="H421" s="1"/>
    </row>
    <row r="422" spans="1:8" ht="12.75">
      <c r="A422" s="1"/>
      <c r="B422" s="1"/>
      <c r="C422" s="1"/>
      <c r="D422" s="1"/>
      <c r="E422" s="1"/>
      <c r="F422" s="1"/>
      <c r="G422" s="1"/>
      <c r="H422" s="1"/>
    </row>
    <row r="423" spans="1:8" ht="12.75">
      <c r="A423" s="1"/>
      <c r="B423" s="1"/>
      <c r="C423" s="1"/>
      <c r="D423" s="1"/>
      <c r="E423" s="1"/>
      <c r="F423" s="1"/>
      <c r="G423" s="1"/>
      <c r="H423" s="1"/>
    </row>
    <row r="424" spans="1:8" ht="12.75">
      <c r="A424" s="1"/>
      <c r="B424" s="1"/>
      <c r="C424" s="1"/>
      <c r="D424" s="1"/>
      <c r="E424" s="1"/>
      <c r="F424" s="1"/>
      <c r="G424" s="1"/>
      <c r="H424" s="1"/>
    </row>
    <row r="425" spans="1:8" ht="12.75">
      <c r="A425" s="1"/>
      <c r="B425" s="1"/>
      <c r="C425" s="1"/>
      <c r="D425" s="1"/>
      <c r="E425" s="1"/>
      <c r="F425" s="1"/>
      <c r="G425" s="1"/>
      <c r="H425" s="1"/>
    </row>
    <row r="426" spans="1:8" ht="12.75">
      <c r="A426" s="1"/>
      <c r="B426" s="1"/>
      <c r="C426" s="1"/>
      <c r="D426" s="1"/>
      <c r="E426" s="1"/>
      <c r="F426" s="1"/>
      <c r="G426" s="1"/>
      <c r="H426" s="1"/>
    </row>
    <row r="427" spans="1:8" ht="12.75">
      <c r="A427" s="1"/>
      <c r="B427" s="1"/>
      <c r="C427" s="1"/>
      <c r="D427" s="1"/>
      <c r="E427" s="1"/>
      <c r="F427" s="1"/>
      <c r="G427" s="1"/>
      <c r="H427" s="1"/>
    </row>
    <row r="428" spans="1:8" ht="12.75">
      <c r="A428" s="1"/>
      <c r="B428" s="1"/>
      <c r="C428" s="1"/>
      <c r="D428" s="1"/>
      <c r="E428" s="1"/>
      <c r="F428" s="1"/>
      <c r="G428" s="1"/>
      <c r="H428" s="1"/>
    </row>
    <row r="429" spans="1:8" ht="12.75">
      <c r="A429" s="1"/>
      <c r="B429" s="1"/>
      <c r="C429" s="1"/>
      <c r="D429" s="1"/>
      <c r="E429" s="1"/>
      <c r="F429" s="1"/>
      <c r="G429" s="1"/>
      <c r="H429" s="1"/>
    </row>
    <row r="430" spans="1:8" ht="12.75">
      <c r="A430" s="1"/>
      <c r="B430" s="1"/>
      <c r="C430" s="1"/>
      <c r="D430" s="1"/>
      <c r="E430" s="1"/>
      <c r="F430" s="1"/>
      <c r="G430" s="1"/>
      <c r="H430" s="1"/>
    </row>
    <row r="431" spans="1:8" ht="12.75">
      <c r="A431" s="1"/>
      <c r="B431" s="1"/>
      <c r="C431" s="1"/>
      <c r="D431" s="1"/>
      <c r="E431" s="1"/>
      <c r="F431" s="1"/>
      <c r="G431" s="1"/>
      <c r="H431" s="1"/>
    </row>
    <row r="432" spans="1:8" ht="12.75">
      <c r="A432" s="1"/>
      <c r="B432" s="1"/>
      <c r="C432" s="1"/>
      <c r="D432" s="1"/>
      <c r="E432" s="1"/>
      <c r="F432" s="1"/>
      <c r="G432" s="1"/>
      <c r="H432" s="1"/>
    </row>
    <row r="433" spans="1:8" ht="12.75">
      <c r="A433" s="1"/>
      <c r="B433" s="1"/>
      <c r="C433" s="1"/>
      <c r="D433" s="1"/>
      <c r="E433" s="1"/>
      <c r="F433" s="1"/>
      <c r="G433" s="1"/>
      <c r="H433" s="1"/>
    </row>
    <row r="434" spans="1:8" ht="12.75">
      <c r="A434" s="1"/>
      <c r="B434" s="1"/>
      <c r="C434" s="1"/>
      <c r="D434" s="1"/>
      <c r="E434" s="1"/>
      <c r="F434" s="1"/>
      <c r="G434" s="1"/>
      <c r="H434" s="1"/>
    </row>
    <row r="435" spans="1:8" ht="12.75">
      <c r="A435" s="1"/>
      <c r="B435" s="1"/>
      <c r="C435" s="1"/>
      <c r="D435" s="1"/>
      <c r="E435" s="1"/>
      <c r="F435" s="1"/>
      <c r="G435" s="1"/>
      <c r="H435" s="1"/>
    </row>
    <row r="436" spans="1:8" ht="12.75">
      <c r="A436" s="1"/>
      <c r="B436" s="1"/>
      <c r="C436" s="1"/>
      <c r="D436" s="1"/>
      <c r="E436" s="1"/>
      <c r="F436" s="1"/>
      <c r="G436" s="1"/>
      <c r="H436" s="1"/>
    </row>
    <row r="437" spans="1:8" ht="12.75">
      <c r="A437" s="1"/>
      <c r="B437" s="1"/>
      <c r="C437" s="1"/>
      <c r="D437" s="1"/>
      <c r="E437" s="1"/>
      <c r="F437" s="1"/>
      <c r="G437" s="1"/>
      <c r="H437" s="1"/>
    </row>
    <row r="438" spans="1:8" ht="12.75">
      <c r="A438" s="1"/>
      <c r="B438" s="1"/>
      <c r="C438" s="1"/>
      <c r="D438" s="1"/>
      <c r="E438" s="1"/>
      <c r="F438" s="1"/>
      <c r="G438" s="1"/>
      <c r="H438" s="1"/>
    </row>
    <row r="439" spans="1:8" ht="12.75">
      <c r="A439" s="1"/>
      <c r="B439" s="1"/>
      <c r="C439" s="1"/>
      <c r="D439" s="1"/>
      <c r="E439" s="1"/>
      <c r="F439" s="1"/>
      <c r="G439" s="1"/>
      <c r="H439" s="1"/>
    </row>
    <row r="440" spans="1:8" ht="12.75">
      <c r="A440" s="1"/>
      <c r="B440" s="1"/>
      <c r="C440" s="1"/>
      <c r="D440" s="1"/>
      <c r="E440" s="1"/>
      <c r="F440" s="1"/>
      <c r="G440" s="1"/>
      <c r="H440" s="1"/>
    </row>
    <row r="441" spans="1:8" ht="12.75">
      <c r="A441" s="1"/>
      <c r="B441" s="1"/>
      <c r="C441" s="1"/>
      <c r="D441" s="1"/>
      <c r="E441" s="1"/>
      <c r="F441" s="1"/>
      <c r="G441" s="1"/>
      <c r="H441" s="1"/>
    </row>
    <row r="442" spans="1:8" ht="12.75">
      <c r="A442" s="1"/>
      <c r="B442" s="1"/>
      <c r="C442" s="1"/>
      <c r="D442" s="1"/>
      <c r="E442" s="1"/>
      <c r="F442" s="1"/>
      <c r="G442" s="1"/>
      <c r="H442" s="1"/>
    </row>
    <row r="443" spans="1:8" ht="12.75">
      <c r="A443" s="1"/>
      <c r="B443" s="1"/>
      <c r="C443" s="1"/>
      <c r="D443" s="1"/>
      <c r="E443" s="1"/>
      <c r="F443" s="1"/>
      <c r="G443" s="1"/>
      <c r="H443" s="1"/>
    </row>
    <row r="444" spans="1:8" ht="12.75">
      <c r="A444" s="1"/>
      <c r="B444" s="1"/>
      <c r="C444" s="1"/>
      <c r="D444" s="1"/>
      <c r="E444" s="1"/>
      <c r="F444" s="1"/>
      <c r="G444" s="1"/>
      <c r="H444" s="1"/>
    </row>
    <row r="445" spans="1:8" ht="12.75">
      <c r="A445" s="1"/>
      <c r="B445" s="1"/>
      <c r="C445" s="1"/>
      <c r="D445" s="1"/>
      <c r="E445" s="1"/>
      <c r="F445" s="1"/>
      <c r="G445" s="1"/>
      <c r="H445" s="1"/>
    </row>
    <row r="446" spans="1:8" ht="12.75">
      <c r="A446" s="1"/>
      <c r="B446" s="1"/>
      <c r="C446" s="1"/>
      <c r="D446" s="1"/>
      <c r="E446" s="1"/>
      <c r="F446" s="1"/>
      <c r="G446" s="1"/>
      <c r="H446" s="1"/>
    </row>
    <row r="447" spans="1:8" ht="12.75">
      <c r="A447" s="1"/>
      <c r="B447" s="1"/>
      <c r="C447" s="1"/>
      <c r="D447" s="1"/>
      <c r="E447" s="1"/>
      <c r="F447" s="1"/>
      <c r="G447" s="1"/>
      <c r="H447" s="1"/>
    </row>
    <row r="448" spans="1:8" ht="12.75">
      <c r="A448" s="1"/>
      <c r="B448" s="1"/>
      <c r="C448" s="1"/>
      <c r="D448" s="1"/>
      <c r="E448" s="1"/>
      <c r="F448" s="1"/>
      <c r="G448" s="1"/>
      <c r="H448" s="1"/>
    </row>
    <row r="449" spans="1:8" ht="12.75">
      <c r="A449" s="1"/>
      <c r="B449" s="1"/>
      <c r="C449" s="1"/>
      <c r="D449" s="1"/>
      <c r="E449" s="1"/>
      <c r="F449" s="1"/>
      <c r="G449" s="1"/>
      <c r="H449" s="1"/>
    </row>
    <row r="450" spans="1:8" ht="12.75">
      <c r="A450" s="1"/>
      <c r="B450" s="1"/>
      <c r="C450" s="1"/>
      <c r="D450" s="1"/>
      <c r="E450" s="1"/>
      <c r="F450" s="1"/>
      <c r="G450" s="1"/>
      <c r="H450" s="1"/>
    </row>
    <row r="451" spans="1:8" ht="12.75">
      <c r="A451" s="1"/>
      <c r="B451" s="1"/>
      <c r="C451" s="1"/>
      <c r="D451" s="1"/>
      <c r="E451" s="1"/>
      <c r="F451" s="1"/>
      <c r="G451" s="1"/>
      <c r="H451" s="1"/>
    </row>
    <row r="452" spans="1:8" ht="12.75">
      <c r="A452" s="1"/>
      <c r="B452" s="1"/>
      <c r="C452" s="1"/>
      <c r="D452" s="1"/>
      <c r="E452" s="1"/>
      <c r="F452" s="1"/>
      <c r="G452" s="1"/>
      <c r="H452" s="1"/>
    </row>
    <row r="453" spans="1:8" ht="12.75">
      <c r="A453" s="1"/>
      <c r="B453" s="1"/>
      <c r="C453" s="1"/>
      <c r="D453" s="1"/>
      <c r="E453" s="1"/>
      <c r="F453" s="1"/>
      <c r="G453" s="1"/>
      <c r="H453" s="1"/>
    </row>
    <row r="454" spans="1:8" ht="12.75">
      <c r="A454" s="1"/>
      <c r="B454" s="1"/>
      <c r="C454" s="1"/>
      <c r="D454" s="1"/>
      <c r="E454" s="1"/>
      <c r="F454" s="1"/>
      <c r="G454" s="1"/>
      <c r="H454" s="1"/>
    </row>
    <row r="455" spans="1:8" ht="12.75">
      <c r="A455" s="1"/>
      <c r="B455" s="1"/>
      <c r="C455" s="1"/>
      <c r="D455" s="1"/>
      <c r="E455" s="1"/>
      <c r="F455" s="1"/>
      <c r="G455" s="1"/>
      <c r="H455" s="1"/>
    </row>
    <row r="456" spans="1:8" ht="12.75">
      <c r="A456" s="1"/>
      <c r="B456" s="1"/>
      <c r="C456" s="1"/>
      <c r="D456" s="1"/>
      <c r="E456" s="1"/>
      <c r="F456" s="1"/>
      <c r="G456" s="1"/>
      <c r="H456" s="1"/>
    </row>
    <row r="457" spans="1:8" ht="12.75">
      <c r="A457" s="1"/>
      <c r="B457" s="1"/>
      <c r="C457" s="1"/>
      <c r="D457" s="1"/>
      <c r="E457" s="1"/>
      <c r="F457" s="1"/>
      <c r="G457" s="1"/>
      <c r="H457" s="1"/>
    </row>
    <row r="458" spans="1:8" ht="12.75">
      <c r="A458" s="1"/>
      <c r="B458" s="1"/>
      <c r="C458" s="1"/>
      <c r="D458" s="1"/>
      <c r="E458" s="1"/>
      <c r="F458" s="1"/>
      <c r="G458" s="1"/>
      <c r="H458" s="1"/>
    </row>
    <row r="459" spans="1:8" ht="12.75">
      <c r="A459" s="1"/>
      <c r="B459" s="1"/>
      <c r="C459" s="1"/>
      <c r="D459" s="1"/>
      <c r="E459" s="1"/>
      <c r="F459" s="1"/>
      <c r="G459" s="1"/>
      <c r="H459" s="1"/>
    </row>
    <row r="460" spans="1:8" ht="12.75">
      <c r="A460" s="1"/>
      <c r="B460" s="1"/>
      <c r="C460" s="1"/>
      <c r="D460" s="1"/>
      <c r="E460" s="1"/>
      <c r="F460" s="1"/>
      <c r="G460" s="1"/>
      <c r="H460" s="1"/>
    </row>
    <row r="461" spans="1:8" ht="12.75">
      <c r="A461" s="1"/>
      <c r="B461" s="1"/>
      <c r="C461" s="1"/>
      <c r="D461" s="1"/>
      <c r="E461" s="1"/>
      <c r="F461" s="1"/>
      <c r="G461" s="1"/>
      <c r="H461" s="1"/>
    </row>
    <row r="462" spans="1:8" ht="12.75">
      <c r="A462" s="1"/>
      <c r="B462" s="1"/>
      <c r="C462" s="1"/>
      <c r="D462" s="1"/>
      <c r="E462" s="1"/>
      <c r="F462" s="1"/>
      <c r="G462" s="1"/>
      <c r="H462" s="1"/>
    </row>
    <row r="463" spans="1:8" ht="12.75">
      <c r="A463" s="1"/>
      <c r="B463" s="1"/>
      <c r="C463" s="1"/>
      <c r="D463" s="1"/>
      <c r="E463" s="1"/>
      <c r="F463" s="1"/>
      <c r="G463" s="1"/>
      <c r="H463" s="1"/>
    </row>
    <row r="464" spans="1:8" ht="12.75">
      <c r="A464" s="1"/>
      <c r="B464" s="1"/>
      <c r="C464" s="1"/>
      <c r="D464" s="1"/>
      <c r="E464" s="1"/>
      <c r="F464" s="1"/>
      <c r="G464" s="1"/>
      <c r="H464" s="1"/>
    </row>
    <row r="465" spans="1:8" ht="12.75">
      <c r="A465" s="1"/>
      <c r="B465" s="1"/>
      <c r="C465" s="1"/>
      <c r="D465" s="1"/>
      <c r="E465" s="1"/>
      <c r="F465" s="1"/>
      <c r="G465" s="1"/>
      <c r="H465" s="1"/>
    </row>
    <row r="466" spans="1:8" ht="12.75">
      <c r="A466" s="1"/>
      <c r="B466" s="1"/>
      <c r="C466" s="1"/>
      <c r="D466" s="1"/>
      <c r="E466" s="1"/>
      <c r="F466" s="1"/>
      <c r="G466" s="1"/>
      <c r="H466" s="1"/>
    </row>
    <row r="467" spans="1:8" ht="12.75">
      <c r="A467" s="1"/>
      <c r="B467" s="1"/>
      <c r="C467" s="1"/>
      <c r="D467" s="1"/>
      <c r="E467" s="1"/>
      <c r="F467" s="1"/>
      <c r="G467" s="1"/>
      <c r="H467" s="1"/>
    </row>
    <row r="468" spans="1:8" ht="12.75">
      <c r="A468" s="1"/>
      <c r="B468" s="1"/>
      <c r="C468" s="1"/>
      <c r="D468" s="1"/>
      <c r="E468" s="1"/>
      <c r="F468" s="1"/>
      <c r="G468" s="1"/>
      <c r="H468" s="1"/>
    </row>
    <row r="469" spans="1:8" ht="12.75">
      <c r="A469" s="1"/>
      <c r="B469" s="1"/>
      <c r="C469" s="1"/>
      <c r="D469" s="1"/>
      <c r="E469" s="1"/>
      <c r="F469" s="1"/>
      <c r="G469" s="1"/>
      <c r="H469" s="1"/>
    </row>
    <row r="470" spans="1:8" ht="12.75">
      <c r="A470" s="1"/>
      <c r="B470" s="1"/>
      <c r="C470" s="1"/>
      <c r="D470" s="1"/>
      <c r="E470" s="1"/>
      <c r="F470" s="1"/>
      <c r="G470" s="1"/>
      <c r="H470" s="1"/>
    </row>
    <row r="471" spans="1:8" ht="12.75">
      <c r="A471" s="1"/>
      <c r="B471" s="1"/>
      <c r="C471" s="1"/>
      <c r="D471" s="1"/>
      <c r="E471" s="1"/>
      <c r="F471" s="1"/>
      <c r="G471" s="1"/>
      <c r="H471" s="1"/>
    </row>
    <row r="472" spans="1:8" ht="12.75">
      <c r="A472" s="1"/>
      <c r="B472" s="1"/>
      <c r="C472" s="1"/>
      <c r="D472" s="1"/>
      <c r="E472" s="1"/>
      <c r="F472" s="1"/>
      <c r="G472" s="1"/>
      <c r="H472" s="1"/>
    </row>
    <row r="473" spans="1:8" ht="12.75">
      <c r="A473" s="1"/>
      <c r="B473" s="1"/>
      <c r="C473" s="1"/>
      <c r="D473" s="1"/>
      <c r="E473" s="1"/>
      <c r="F473" s="1"/>
      <c r="G473" s="1"/>
      <c r="H473" s="1"/>
    </row>
    <row r="474" spans="1:8" ht="12.75">
      <c r="A474" s="1"/>
      <c r="B474" s="1"/>
      <c r="C474" s="1"/>
      <c r="D474" s="1"/>
      <c r="E474" s="1"/>
      <c r="F474" s="1"/>
      <c r="G474" s="1"/>
      <c r="H474" s="1"/>
    </row>
    <row r="475" spans="1:8" ht="12.75">
      <c r="A475" s="1"/>
      <c r="B475" s="1"/>
      <c r="C475" s="1"/>
      <c r="D475" s="1"/>
      <c r="E475" s="1"/>
      <c r="F475" s="1"/>
      <c r="G475" s="1"/>
      <c r="H475" s="1"/>
    </row>
    <row r="476" spans="1:8" ht="12.75">
      <c r="A476" s="1"/>
      <c r="B476" s="1"/>
      <c r="C476" s="1"/>
      <c r="D476" s="1"/>
      <c r="E476" s="1"/>
      <c r="F476" s="1"/>
      <c r="G476" s="1"/>
      <c r="H476" s="1"/>
    </row>
    <row r="477" spans="1:8" ht="12.75">
      <c r="A477" s="1"/>
      <c r="B477" s="1"/>
      <c r="C477" s="1"/>
      <c r="D477" s="1"/>
      <c r="E477" s="1"/>
      <c r="F477" s="1"/>
      <c r="G477" s="1"/>
      <c r="H477" s="1"/>
    </row>
    <row r="478" spans="1:8" ht="12.75">
      <c r="A478" s="1"/>
      <c r="B478" s="1"/>
      <c r="C478" s="1"/>
      <c r="D478" s="1"/>
      <c r="E478" s="1"/>
      <c r="F478" s="1"/>
      <c r="G478" s="1"/>
      <c r="H478" s="1"/>
    </row>
    <row r="479" spans="1:8" ht="12.75">
      <c r="A479" s="1"/>
      <c r="B479" s="1"/>
      <c r="C479" s="1"/>
      <c r="D479" s="1"/>
      <c r="E479" s="1"/>
      <c r="F479" s="1"/>
      <c r="G479" s="1"/>
      <c r="H479" s="1"/>
    </row>
    <row r="480" spans="1:8" ht="12.75">
      <c r="A480" s="1"/>
      <c r="B480" s="1"/>
      <c r="C480" s="1"/>
      <c r="D480" s="1"/>
      <c r="E480" s="1"/>
      <c r="F480" s="1"/>
      <c r="G480" s="1"/>
      <c r="H480" s="1"/>
    </row>
    <row r="481" spans="1:8" ht="12.75">
      <c r="A481" s="1"/>
      <c r="B481" s="1"/>
      <c r="C481" s="1"/>
      <c r="D481" s="1"/>
      <c r="E481" s="1"/>
      <c r="F481" s="1"/>
      <c r="G481" s="1"/>
      <c r="H481" s="1"/>
    </row>
    <row r="482" spans="1:8" ht="12.75">
      <c r="A482" s="1"/>
      <c r="B482" s="1"/>
      <c r="C482" s="1"/>
      <c r="D482" s="1"/>
      <c r="E482" s="1"/>
      <c r="F482" s="1"/>
      <c r="G482" s="1"/>
      <c r="H482" s="1"/>
    </row>
    <row r="483" spans="1:8" ht="12.75">
      <c r="A483" s="1"/>
      <c r="B483" s="1"/>
      <c r="C483" s="1"/>
      <c r="D483" s="1"/>
      <c r="E483" s="1"/>
      <c r="F483" s="1"/>
      <c r="G483" s="1"/>
      <c r="H483" s="1"/>
    </row>
    <row r="484" spans="1:8" ht="12.75">
      <c r="A484" s="1"/>
      <c r="B484" s="1"/>
      <c r="C484" s="1"/>
      <c r="D484" s="1"/>
      <c r="E484" s="1"/>
      <c r="F484" s="1"/>
      <c r="G484" s="1"/>
      <c r="H484" s="1"/>
    </row>
    <row r="485" spans="1:8" ht="12.75">
      <c r="A485" s="1"/>
      <c r="B485" s="1"/>
      <c r="C485" s="1"/>
      <c r="D485" s="1"/>
      <c r="E485" s="1"/>
      <c r="F485" s="1"/>
      <c r="G485" s="1"/>
      <c r="H485" s="1"/>
    </row>
    <row r="486" spans="1:8" ht="12.75">
      <c r="A486" s="1"/>
      <c r="B486" s="1"/>
      <c r="C486" s="1"/>
      <c r="D486" s="1"/>
      <c r="E486" s="1"/>
      <c r="F486" s="1"/>
      <c r="G486" s="1"/>
      <c r="H486" s="1"/>
    </row>
    <row r="487" spans="1:8" ht="12.75">
      <c r="A487" s="1"/>
      <c r="B487" s="1"/>
      <c r="C487" s="1"/>
      <c r="D487" s="1"/>
      <c r="E487" s="1"/>
      <c r="F487" s="1"/>
      <c r="G487" s="1"/>
      <c r="H487" s="1"/>
    </row>
    <row r="488" spans="1:8" ht="12.75">
      <c r="A488" s="1"/>
      <c r="B488" s="1"/>
      <c r="C488" s="1"/>
      <c r="D488" s="1"/>
      <c r="E488" s="1"/>
      <c r="F488" s="1"/>
      <c r="G488" s="1"/>
      <c r="H488" s="1"/>
    </row>
    <row r="489" spans="1:8" ht="12.75">
      <c r="A489" s="1"/>
      <c r="B489" s="1"/>
      <c r="C489" s="1"/>
      <c r="D489" s="1"/>
      <c r="E489" s="1"/>
      <c r="F489" s="1"/>
      <c r="G489" s="1"/>
      <c r="H489" s="1"/>
    </row>
    <row r="490" spans="1:8" ht="12.75">
      <c r="A490" s="1"/>
      <c r="B490" s="1"/>
      <c r="C490" s="1"/>
      <c r="D490" s="1"/>
      <c r="E490" s="1"/>
      <c r="F490" s="1"/>
      <c r="G490" s="1"/>
      <c r="H490" s="1"/>
    </row>
    <row r="491" spans="1:8" ht="12.75">
      <c r="A491" s="1"/>
      <c r="B491" s="1"/>
      <c r="C491" s="1"/>
      <c r="D491" s="1"/>
      <c r="E491" s="1"/>
      <c r="F491" s="1"/>
      <c r="G491" s="1"/>
      <c r="H491" s="1"/>
    </row>
    <row r="492" spans="1:8" ht="12.75">
      <c r="A492" s="1"/>
      <c r="B492" s="1"/>
      <c r="C492" s="1"/>
      <c r="D492" s="1"/>
      <c r="E492" s="1"/>
      <c r="F492" s="1"/>
      <c r="G492" s="1"/>
      <c r="H492" s="1"/>
    </row>
    <row r="493" spans="1:8" ht="12.75">
      <c r="A493" s="1"/>
      <c r="B493" s="1"/>
      <c r="C493" s="1"/>
      <c r="D493" s="1"/>
      <c r="E493" s="1"/>
      <c r="F493" s="1"/>
      <c r="G493" s="1"/>
      <c r="H493" s="1"/>
    </row>
    <row r="494" spans="1:8" ht="12.75">
      <c r="A494" s="1"/>
      <c r="B494" s="1"/>
      <c r="C494" s="1"/>
      <c r="D494" s="1"/>
      <c r="E494" s="1"/>
      <c r="F494" s="1"/>
      <c r="G494" s="1"/>
      <c r="H494" s="1"/>
    </row>
    <row r="495" spans="1:8" ht="12.75">
      <c r="A495" s="1"/>
      <c r="B495" s="1"/>
      <c r="C495" s="1"/>
      <c r="D495" s="1"/>
      <c r="E495" s="1"/>
      <c r="F495" s="1"/>
      <c r="G495" s="1"/>
      <c r="H495" s="1"/>
    </row>
    <row r="496" spans="1:8" ht="12.75">
      <c r="A496" s="1"/>
      <c r="B496" s="1"/>
      <c r="C496" s="1"/>
      <c r="D496" s="1"/>
      <c r="E496" s="1"/>
      <c r="F496" s="1"/>
      <c r="G496" s="1"/>
      <c r="H496" s="1"/>
    </row>
    <row r="497" spans="1:8" ht="12.75">
      <c r="A497" s="1"/>
      <c r="B497" s="1"/>
      <c r="C497" s="1"/>
      <c r="D497" s="1"/>
      <c r="E497" s="1"/>
      <c r="F497" s="1"/>
      <c r="G497" s="1"/>
      <c r="H497" s="1"/>
    </row>
    <row r="498" spans="1:8" ht="12.75">
      <c r="A498" s="1"/>
      <c r="B498" s="1"/>
      <c r="C498" s="1"/>
      <c r="D498" s="1"/>
      <c r="E498" s="1"/>
      <c r="F498" s="1"/>
      <c r="G498" s="1"/>
      <c r="H498" s="1"/>
    </row>
    <row r="499" spans="1:8" ht="12.75">
      <c r="A499" s="1"/>
      <c r="B499" s="1"/>
      <c r="C499" s="1"/>
      <c r="D499" s="1"/>
      <c r="E499" s="1"/>
      <c r="F499" s="1"/>
      <c r="G499" s="1"/>
      <c r="H499" s="1"/>
    </row>
    <row r="500" spans="1:8" ht="12.75">
      <c r="A500" s="1"/>
      <c r="B500" s="1"/>
      <c r="C500" s="1"/>
      <c r="D500" s="1"/>
      <c r="E500" s="1"/>
      <c r="F500" s="1"/>
      <c r="G500" s="1"/>
      <c r="H500" s="1"/>
    </row>
    <row r="501" spans="1:8" ht="12.75">
      <c r="A501" s="1"/>
      <c r="B501" s="1"/>
      <c r="C501" s="1"/>
      <c r="D501" s="1"/>
      <c r="E501" s="1"/>
      <c r="F501" s="1"/>
      <c r="G501" s="1"/>
      <c r="H501" s="1"/>
    </row>
    <row r="502" spans="1:8" ht="12.75">
      <c r="A502" s="1"/>
      <c r="B502" s="1"/>
      <c r="C502" s="1"/>
      <c r="D502" s="1"/>
      <c r="E502" s="1"/>
      <c r="F502" s="1"/>
      <c r="G502" s="1"/>
      <c r="H502" s="1"/>
    </row>
    <row r="503" spans="1:8" ht="12.75">
      <c r="A503" s="1"/>
      <c r="B503" s="1"/>
      <c r="C503" s="1"/>
      <c r="D503" s="1"/>
      <c r="E503" s="1"/>
      <c r="F503" s="1"/>
      <c r="G503" s="1"/>
      <c r="H503" s="1"/>
    </row>
    <row r="504" spans="1:8" ht="12.75">
      <c r="A504" s="1"/>
      <c r="B504" s="1"/>
      <c r="C504" s="1"/>
      <c r="D504" s="1"/>
      <c r="E504" s="1"/>
      <c r="F504" s="1"/>
      <c r="G504" s="1"/>
      <c r="H504" s="1"/>
    </row>
    <row r="505" spans="1:8" ht="12.75">
      <c r="A505" s="1"/>
      <c r="B505" s="1"/>
      <c r="C505" s="1"/>
      <c r="D505" s="1"/>
      <c r="E505" s="1"/>
      <c r="F505" s="1"/>
      <c r="G505" s="1"/>
      <c r="H505" s="1"/>
    </row>
    <row r="506" spans="1:8" ht="12.75">
      <c r="A506" s="1"/>
      <c r="B506" s="1"/>
      <c r="C506" s="1"/>
      <c r="D506" s="1"/>
      <c r="E506" s="1"/>
      <c r="F506" s="1"/>
      <c r="G506" s="1"/>
      <c r="H506" s="1"/>
    </row>
    <row r="507" spans="1:8" ht="12.75">
      <c r="A507" s="1"/>
      <c r="B507" s="1"/>
      <c r="C507" s="1"/>
      <c r="D507" s="1"/>
      <c r="E507" s="1"/>
      <c r="F507" s="1"/>
      <c r="G507" s="1"/>
      <c r="H507" s="1"/>
    </row>
    <row r="508" spans="1:8" ht="12.75">
      <c r="A508" s="1"/>
      <c r="B508" s="1"/>
      <c r="C508" s="1"/>
      <c r="D508" s="1"/>
      <c r="E508" s="1"/>
      <c r="F508" s="1"/>
      <c r="G508" s="1"/>
      <c r="H508" s="1"/>
    </row>
    <row r="509" spans="1:8" ht="12.75">
      <c r="A509" s="1"/>
      <c r="B509" s="1"/>
      <c r="C509" s="1"/>
      <c r="D509" s="1"/>
      <c r="E509" s="1"/>
      <c r="F509" s="1"/>
      <c r="G509" s="1"/>
      <c r="H509" s="1"/>
    </row>
    <row r="510" spans="1:8" ht="12.75">
      <c r="A510" s="1"/>
      <c r="B510" s="1"/>
      <c r="C510" s="1"/>
      <c r="D510" s="1"/>
      <c r="E510" s="1"/>
      <c r="F510" s="1"/>
      <c r="G510" s="1"/>
      <c r="H510" s="1"/>
    </row>
    <row r="511" spans="1:8" ht="12.75">
      <c r="A511" s="1"/>
      <c r="B511" s="1"/>
      <c r="C511" s="1"/>
      <c r="D511" s="1"/>
      <c r="E511" s="1"/>
      <c r="F511" s="1"/>
      <c r="G511" s="1"/>
      <c r="H511" s="1"/>
    </row>
    <row r="512" spans="1:8" ht="12.75">
      <c r="A512" s="1"/>
      <c r="B512" s="1"/>
      <c r="C512" s="1"/>
      <c r="D512" s="1"/>
      <c r="E512" s="1"/>
      <c r="F512" s="1"/>
      <c r="G512" s="1"/>
      <c r="H512" s="1"/>
    </row>
    <row r="513" spans="1:8" ht="12.75">
      <c r="A513" s="1"/>
      <c r="B513" s="1"/>
      <c r="C513" s="1"/>
      <c r="D513" s="1"/>
      <c r="E513" s="1"/>
      <c r="F513" s="1"/>
      <c r="G513" s="1"/>
      <c r="H513" s="1"/>
    </row>
    <row r="514" spans="1:8" ht="12.75">
      <c r="A514" s="1"/>
      <c r="B514" s="1"/>
      <c r="C514" s="1"/>
      <c r="D514" s="1"/>
      <c r="E514" s="1"/>
      <c r="F514" s="1"/>
      <c r="G514" s="1"/>
      <c r="H514" s="1"/>
    </row>
    <row r="515" spans="1:8" ht="12.75">
      <c r="A515" s="1"/>
      <c r="B515" s="1"/>
      <c r="C515" s="1"/>
      <c r="D515" s="1"/>
      <c r="E515" s="1"/>
      <c r="F515" s="1"/>
      <c r="G515" s="1"/>
      <c r="H515" s="1"/>
    </row>
    <row r="516" spans="1:8" ht="12.75">
      <c r="A516" s="1"/>
      <c r="B516" s="1"/>
      <c r="C516" s="1"/>
      <c r="D516" s="1"/>
      <c r="E516" s="1"/>
      <c r="F516" s="1"/>
      <c r="G516" s="1"/>
      <c r="H516" s="1"/>
    </row>
    <row r="517" spans="1:8" ht="12.75">
      <c r="A517" s="1"/>
      <c r="B517" s="1"/>
      <c r="C517" s="1"/>
      <c r="D517" s="1"/>
      <c r="E517" s="1"/>
      <c r="F517" s="1"/>
      <c r="G517" s="1"/>
      <c r="H517" s="1"/>
    </row>
    <row r="518" spans="1:8" ht="12.75">
      <c r="A518" s="1"/>
      <c r="B518" s="1"/>
      <c r="C518" s="1"/>
      <c r="D518" s="1"/>
      <c r="E518" s="1"/>
      <c r="F518" s="1"/>
      <c r="G518" s="1"/>
      <c r="H518" s="1"/>
    </row>
    <row r="519" spans="1:8" ht="12.75">
      <c r="A519" s="1"/>
      <c r="B519" s="1"/>
      <c r="C519" s="1"/>
      <c r="D519" s="1"/>
      <c r="E519" s="1"/>
      <c r="F519" s="1"/>
      <c r="G519" s="1"/>
      <c r="H519" s="1"/>
    </row>
    <row r="520" spans="1:8" ht="12.75">
      <c r="A520" s="1"/>
      <c r="B520" s="1"/>
      <c r="C520" s="1"/>
      <c r="D520" s="1"/>
      <c r="E520" s="1"/>
      <c r="F520" s="1"/>
      <c r="G520" s="1"/>
      <c r="H520" s="1"/>
    </row>
    <row r="521" spans="1:8" ht="12.75">
      <c r="A521" s="1"/>
      <c r="B521" s="1"/>
      <c r="C521" s="1"/>
      <c r="D521" s="1"/>
      <c r="E521" s="1"/>
      <c r="F521" s="1"/>
      <c r="G521" s="1"/>
      <c r="H521" s="1"/>
    </row>
    <row r="522" spans="1:8" ht="12.75">
      <c r="A522" s="1"/>
      <c r="B522" s="1"/>
      <c r="C522" s="1"/>
      <c r="D522" s="1"/>
      <c r="E522" s="1"/>
      <c r="F522" s="1"/>
      <c r="G522" s="1"/>
      <c r="H522" s="1"/>
    </row>
    <row r="523" spans="1:8" ht="12.75">
      <c r="A523" s="1"/>
      <c r="B523" s="1"/>
      <c r="C523" s="1"/>
      <c r="D523" s="1"/>
      <c r="E523" s="1"/>
      <c r="F523" s="1"/>
      <c r="G523" s="1"/>
      <c r="H523" s="1"/>
    </row>
    <row r="524" spans="1:8" ht="12.75">
      <c r="A524" s="1"/>
      <c r="B524" s="1"/>
      <c r="C524" s="1"/>
      <c r="D524" s="1"/>
      <c r="E524" s="1"/>
      <c r="F524" s="1"/>
      <c r="G524" s="1"/>
      <c r="H524" s="1"/>
    </row>
    <row r="525" spans="1:8" ht="12.75">
      <c r="A525" s="1"/>
      <c r="B525" s="1"/>
      <c r="C525" s="1"/>
      <c r="D525" s="1"/>
      <c r="E525" s="1"/>
      <c r="F525" s="1"/>
      <c r="G525" s="1"/>
      <c r="H525" s="1"/>
    </row>
    <row r="526" spans="1:8" ht="12.75">
      <c r="A526" s="1"/>
      <c r="B526" s="1"/>
      <c r="C526" s="1"/>
      <c r="D526" s="1"/>
      <c r="E526" s="1"/>
      <c r="F526" s="1"/>
      <c r="G526" s="1"/>
      <c r="H526" s="1"/>
    </row>
    <row r="527" spans="1:8" ht="12.75">
      <c r="A527" s="1"/>
      <c r="B527" s="1"/>
      <c r="C527" s="1"/>
      <c r="D527" s="1"/>
      <c r="E527" s="1"/>
      <c r="F527" s="1"/>
      <c r="G527" s="1"/>
      <c r="H527" s="1"/>
    </row>
    <row r="528" spans="1:8" ht="12.75">
      <c r="A528" s="1"/>
      <c r="B528" s="1"/>
      <c r="C528" s="1"/>
      <c r="D528" s="1"/>
      <c r="E528" s="1"/>
      <c r="F528" s="1"/>
      <c r="G528" s="1"/>
      <c r="H528" s="1"/>
    </row>
    <row r="529" spans="1:8" ht="12.75">
      <c r="A529" s="1"/>
      <c r="B529" s="1"/>
      <c r="C529" s="1"/>
      <c r="D529" s="1"/>
      <c r="E529" s="1"/>
      <c r="F529" s="1"/>
      <c r="G529" s="1"/>
      <c r="H529" s="1"/>
    </row>
    <row r="530" spans="1:8" ht="12.75">
      <c r="A530" s="1"/>
      <c r="B530" s="1"/>
      <c r="C530" s="1"/>
      <c r="D530" s="1"/>
      <c r="E530" s="1"/>
      <c r="F530" s="1"/>
      <c r="G530" s="1"/>
      <c r="H530" s="1"/>
    </row>
    <row r="531" spans="1:8" ht="12.75">
      <c r="A531" s="1"/>
      <c r="B531" s="1"/>
      <c r="C531" s="1"/>
      <c r="D531" s="1"/>
      <c r="E531" s="1"/>
      <c r="F531" s="1"/>
      <c r="G531" s="1"/>
      <c r="H531" s="1"/>
    </row>
    <row r="532" spans="1:8" ht="12.75">
      <c r="A532" s="1"/>
      <c r="B532" s="1"/>
      <c r="C532" s="1"/>
      <c r="D532" s="1"/>
      <c r="E532" s="1"/>
      <c r="F532" s="1"/>
      <c r="G532" s="1"/>
      <c r="H532" s="1"/>
    </row>
    <row r="533" spans="1:8" ht="12.75">
      <c r="A533" s="1"/>
      <c r="B533" s="1"/>
      <c r="C533" s="1"/>
      <c r="D533" s="1"/>
      <c r="E533" s="1"/>
      <c r="F533" s="1"/>
      <c r="G533" s="1"/>
      <c r="H533" s="1"/>
    </row>
    <row r="534" spans="1:8" ht="12.75">
      <c r="A534" s="1"/>
      <c r="B534" s="1"/>
      <c r="C534" s="1"/>
      <c r="D534" s="1"/>
      <c r="E534" s="1"/>
      <c r="F534" s="1"/>
      <c r="G534" s="1"/>
      <c r="H534" s="1"/>
    </row>
    <row r="535" spans="1:8" ht="12.75">
      <c r="A535" s="1"/>
      <c r="B535" s="1"/>
      <c r="C535" s="1"/>
      <c r="D535" s="1"/>
      <c r="E535" s="1"/>
      <c r="F535" s="1"/>
      <c r="G535" s="1"/>
      <c r="H535" s="1"/>
    </row>
    <row r="536" spans="1:8" ht="12.75">
      <c r="A536" s="1"/>
      <c r="B536" s="1"/>
      <c r="C536" s="1"/>
      <c r="D536" s="1"/>
      <c r="E536" s="1"/>
      <c r="F536" s="1"/>
      <c r="G536" s="1"/>
      <c r="H536" s="1"/>
    </row>
    <row r="537" spans="1:8" ht="12.75">
      <c r="A537" s="1"/>
      <c r="B537" s="1"/>
      <c r="C537" s="1"/>
      <c r="D537" s="1"/>
      <c r="E537" s="1"/>
      <c r="F537" s="1"/>
      <c r="G537" s="1"/>
      <c r="H537" s="1"/>
    </row>
    <row r="538" spans="1:8" ht="12.75">
      <c r="A538" s="1"/>
      <c r="B538" s="1"/>
      <c r="C538" s="1"/>
      <c r="D538" s="1"/>
      <c r="E538" s="1"/>
      <c r="F538" s="1"/>
      <c r="G538" s="1"/>
      <c r="H538" s="1"/>
    </row>
    <row r="539" spans="1:8" ht="12.75">
      <c r="A539" s="1"/>
      <c r="B539" s="1"/>
      <c r="C539" s="1"/>
      <c r="D539" s="1"/>
      <c r="E539" s="1"/>
      <c r="F539" s="1"/>
      <c r="G539" s="1"/>
      <c r="H539" s="1"/>
    </row>
    <row r="540" spans="1:8" ht="12.75">
      <c r="A540" s="1"/>
      <c r="B540" s="1"/>
      <c r="C540" s="1"/>
      <c r="D540" s="1"/>
      <c r="E540" s="1"/>
      <c r="F540" s="1"/>
      <c r="G540" s="1"/>
      <c r="H540" s="1"/>
    </row>
    <row r="541" spans="1:8" ht="12.75">
      <c r="A541" s="1"/>
      <c r="B541" s="1"/>
      <c r="C541" s="1"/>
      <c r="D541" s="1"/>
      <c r="E541" s="1"/>
      <c r="F541" s="1"/>
      <c r="G541" s="1"/>
      <c r="H541" s="1"/>
    </row>
    <row r="542" spans="1:8" ht="12.75">
      <c r="A542" s="1"/>
      <c r="B542" s="1"/>
      <c r="C542" s="1"/>
      <c r="D542" s="1"/>
      <c r="E542" s="1"/>
      <c r="F542" s="1"/>
      <c r="G542" s="1"/>
      <c r="H542" s="1"/>
    </row>
    <row r="543" spans="1:8" ht="12.75">
      <c r="A543" s="1"/>
      <c r="B543" s="1"/>
      <c r="C543" s="1"/>
      <c r="D543" s="1"/>
      <c r="E543" s="1"/>
      <c r="F543" s="1"/>
      <c r="G543" s="1"/>
      <c r="H543" s="1"/>
    </row>
    <row r="544" spans="1:8" ht="12.75">
      <c r="A544" s="1"/>
      <c r="B544" s="1"/>
      <c r="C544" s="1"/>
      <c r="D544" s="1"/>
      <c r="E544" s="1"/>
      <c r="F544" s="1"/>
      <c r="G544" s="1"/>
      <c r="H544" s="1"/>
    </row>
    <row r="545" spans="1:8" ht="12.75">
      <c r="A545" s="1"/>
      <c r="B545" s="1"/>
      <c r="C545" s="1"/>
      <c r="D545" s="1"/>
      <c r="E545" s="1"/>
      <c r="F545" s="1"/>
      <c r="G545" s="1"/>
      <c r="H545" s="1"/>
    </row>
    <row r="546" spans="1:8" ht="12.75">
      <c r="A546" s="1"/>
      <c r="B546" s="1"/>
      <c r="C546" s="1"/>
      <c r="D546" s="1"/>
      <c r="E546" s="1"/>
      <c r="F546" s="1"/>
      <c r="G546" s="1"/>
      <c r="H546" s="1"/>
    </row>
    <row r="547" spans="1:8" ht="12.75">
      <c r="A547" s="1"/>
      <c r="B547" s="1"/>
      <c r="C547" s="1"/>
      <c r="D547" s="1"/>
      <c r="E547" s="1"/>
      <c r="F547" s="1"/>
      <c r="G547" s="1"/>
      <c r="H547" s="1"/>
    </row>
    <row r="548" spans="1:8" ht="12.75">
      <c r="A548" s="1"/>
      <c r="B548" s="1"/>
      <c r="C548" s="1"/>
      <c r="D548" s="1"/>
      <c r="E548" s="1"/>
      <c r="F548" s="1"/>
      <c r="G548" s="1"/>
      <c r="H548" s="1"/>
    </row>
    <row r="549" spans="1:8" ht="12.75">
      <c r="A549" s="1"/>
      <c r="B549" s="1"/>
      <c r="C549" s="1"/>
      <c r="D549" s="1"/>
      <c r="E549" s="1"/>
      <c r="F549" s="1"/>
      <c r="G549" s="1"/>
      <c r="H549" s="1"/>
    </row>
    <row r="550" spans="1:8" ht="12.75">
      <c r="A550" s="1"/>
      <c r="B550" s="1"/>
      <c r="C550" s="1"/>
      <c r="D550" s="1"/>
      <c r="E550" s="1"/>
      <c r="F550" s="1"/>
      <c r="G550" s="1"/>
      <c r="H550" s="1"/>
    </row>
    <row r="551" spans="1:8" ht="12.75">
      <c r="A551" s="1"/>
      <c r="B551" s="1"/>
      <c r="C551" s="1"/>
      <c r="D551" s="1"/>
      <c r="E551" s="1"/>
      <c r="F551" s="1"/>
      <c r="G551" s="1"/>
      <c r="H551" s="1"/>
    </row>
    <row r="552" spans="1:8" ht="12.75">
      <c r="A552" s="1"/>
      <c r="B552" s="1"/>
      <c r="C552" s="1"/>
      <c r="D552" s="1"/>
      <c r="E552" s="1"/>
      <c r="F552" s="1"/>
      <c r="G552" s="1"/>
      <c r="H552" s="1"/>
    </row>
    <row r="553" spans="1:8" ht="12.75">
      <c r="A553" s="1"/>
      <c r="B553" s="1"/>
      <c r="C553" s="1"/>
      <c r="D553" s="1"/>
      <c r="E553" s="1"/>
      <c r="F553" s="1"/>
      <c r="G553" s="1"/>
      <c r="H553" s="1"/>
    </row>
    <row r="554" spans="1:8" ht="12.75">
      <c r="A554" s="1"/>
      <c r="B554" s="1"/>
      <c r="C554" s="1"/>
      <c r="D554" s="1"/>
      <c r="E554" s="1"/>
      <c r="F554" s="1"/>
      <c r="G554" s="1"/>
      <c r="H554" s="1"/>
    </row>
    <row r="555" spans="1:8" ht="12.75">
      <c r="A555" s="1"/>
      <c r="B555" s="1"/>
      <c r="C555" s="1"/>
      <c r="D555" s="1"/>
      <c r="E555" s="1"/>
      <c r="F555" s="1"/>
      <c r="G555" s="1"/>
      <c r="H555" s="1"/>
    </row>
    <row r="556" spans="1:8" ht="12.75">
      <c r="A556" s="1"/>
      <c r="B556" s="1"/>
      <c r="C556" s="1"/>
      <c r="D556" s="1"/>
      <c r="E556" s="1"/>
      <c r="F556" s="1"/>
      <c r="G556" s="1"/>
      <c r="H556" s="1"/>
    </row>
    <row r="557" spans="1:8" ht="12.75">
      <c r="A557" s="1"/>
      <c r="B557" s="1"/>
      <c r="C557" s="1"/>
      <c r="D557" s="1"/>
      <c r="E557" s="1"/>
      <c r="F557" s="1"/>
      <c r="G557" s="1"/>
      <c r="H557" s="1"/>
    </row>
    <row r="558" spans="1:8" ht="12.75">
      <c r="A558" s="1"/>
      <c r="B558" s="1"/>
      <c r="C558" s="1"/>
      <c r="D558" s="1"/>
      <c r="E558" s="1"/>
      <c r="F558" s="1"/>
      <c r="G558" s="1"/>
      <c r="H558" s="1"/>
    </row>
    <row r="559" spans="1:8" ht="12.75">
      <c r="A559" s="1"/>
      <c r="B559" s="1"/>
      <c r="C559" s="1"/>
      <c r="D559" s="1"/>
      <c r="E559" s="1"/>
      <c r="F559" s="1"/>
      <c r="G559" s="1"/>
      <c r="H559" s="1"/>
    </row>
    <row r="560" spans="1:8" ht="12.75">
      <c r="A560" s="1"/>
      <c r="B560" s="1"/>
      <c r="C560" s="1"/>
      <c r="D560" s="1"/>
      <c r="E560" s="1"/>
      <c r="F560" s="1"/>
      <c r="G560" s="1"/>
      <c r="H560" s="1"/>
    </row>
    <row r="561" spans="1:8" ht="12.75">
      <c r="A561" s="1"/>
      <c r="B561" s="1"/>
      <c r="C561" s="1"/>
      <c r="D561" s="1"/>
      <c r="E561" s="1"/>
      <c r="F561" s="1"/>
      <c r="G561" s="1"/>
      <c r="H561" s="1"/>
    </row>
    <row r="562" spans="1:8" ht="12.75">
      <c r="A562" s="1"/>
      <c r="B562" s="1"/>
      <c r="C562" s="1"/>
      <c r="D562" s="1"/>
      <c r="E562" s="1"/>
      <c r="F562" s="1"/>
      <c r="G562" s="1"/>
      <c r="H562" s="1"/>
    </row>
    <row r="563" spans="1:8" ht="12.75">
      <c r="A563" s="1"/>
      <c r="B563" s="1"/>
      <c r="C563" s="1"/>
      <c r="D563" s="1"/>
      <c r="E563" s="1"/>
      <c r="F563" s="1"/>
      <c r="G563" s="1"/>
      <c r="H563" s="1"/>
    </row>
    <row r="564" spans="1:8" ht="12.75">
      <c r="A564" s="1"/>
      <c r="B564" s="1"/>
      <c r="C564" s="1"/>
      <c r="D564" s="1"/>
      <c r="E564" s="1"/>
      <c r="F564" s="1"/>
      <c r="G564" s="1"/>
      <c r="H564" s="1"/>
    </row>
    <row r="565" spans="1:8" ht="12.75">
      <c r="A565" s="1"/>
      <c r="B565" s="1"/>
      <c r="C565" s="1"/>
      <c r="D565" s="1"/>
      <c r="E565" s="1"/>
      <c r="F565" s="1"/>
      <c r="G565" s="1"/>
      <c r="H565" s="1"/>
    </row>
    <row r="566" spans="1:8" ht="12.75">
      <c r="A566" s="1"/>
      <c r="B566" s="1"/>
      <c r="C566" s="1"/>
      <c r="D566" s="1"/>
      <c r="E566" s="1"/>
      <c r="F566" s="1"/>
      <c r="G566" s="1"/>
      <c r="H566" s="1"/>
    </row>
    <row r="567" spans="1:8" ht="12.75">
      <c r="A567" s="1"/>
      <c r="B567" s="1"/>
      <c r="C567" s="1"/>
      <c r="D567" s="1"/>
      <c r="E567" s="1"/>
      <c r="F567" s="1"/>
      <c r="G567" s="1"/>
      <c r="H567" s="1"/>
    </row>
    <row r="568" spans="1:8" ht="12.75">
      <c r="A568" s="1"/>
      <c r="B568" s="1"/>
      <c r="C568" s="1"/>
      <c r="D568" s="1"/>
      <c r="E568" s="1"/>
      <c r="F568" s="1"/>
      <c r="G568" s="1"/>
      <c r="H568" s="1"/>
    </row>
    <row r="569" spans="1:8" ht="12.75">
      <c r="A569" s="1"/>
      <c r="B569" s="1"/>
      <c r="C569" s="1"/>
      <c r="D569" s="1"/>
      <c r="E569" s="1"/>
      <c r="F569" s="1"/>
      <c r="G569" s="1"/>
      <c r="H569" s="1"/>
    </row>
    <row r="570" spans="1:8" ht="12.75">
      <c r="A570" s="1"/>
      <c r="B570" s="1"/>
      <c r="C570" s="1"/>
      <c r="D570" s="1"/>
      <c r="E570" s="1"/>
      <c r="F570" s="1"/>
      <c r="G570" s="1"/>
      <c r="H570" s="1"/>
    </row>
    <row r="571" spans="1:8" ht="12.75">
      <c r="A571" s="1"/>
      <c r="B571" s="1"/>
      <c r="C571" s="1"/>
      <c r="D571" s="1"/>
      <c r="E571" s="1"/>
      <c r="F571" s="1"/>
      <c r="G571" s="1"/>
      <c r="H571" s="1"/>
    </row>
    <row r="572" spans="1:8" ht="12.75">
      <c r="A572" s="1"/>
      <c r="B572" s="1"/>
      <c r="C572" s="1"/>
      <c r="D572" s="1"/>
      <c r="E572" s="1"/>
      <c r="F572" s="1"/>
      <c r="G572" s="1"/>
      <c r="H572" s="1"/>
    </row>
    <row r="573" spans="1:8" ht="12.75">
      <c r="A573" s="1"/>
      <c r="B573" s="1"/>
      <c r="C573" s="1"/>
      <c r="D573" s="1"/>
      <c r="E573" s="1"/>
      <c r="F573" s="1"/>
      <c r="G573" s="1"/>
      <c r="H573" s="1"/>
    </row>
    <row r="574" spans="1:8" ht="12.75">
      <c r="A574" s="1"/>
      <c r="B574" s="1"/>
      <c r="C574" s="1"/>
      <c r="D574" s="1"/>
      <c r="E574" s="1"/>
      <c r="F574" s="1"/>
      <c r="G574" s="1"/>
      <c r="H574" s="1"/>
    </row>
    <row r="575" spans="1:8" ht="12.75">
      <c r="A575" s="1"/>
      <c r="B575" s="1"/>
      <c r="C575" s="1"/>
      <c r="D575" s="1"/>
      <c r="E575" s="1"/>
      <c r="F575" s="1"/>
      <c r="G575" s="1"/>
      <c r="H575" s="1"/>
    </row>
    <row r="576" spans="1:8" ht="12.75">
      <c r="A576" s="1"/>
      <c r="B576" s="1"/>
      <c r="C576" s="1"/>
      <c r="D576" s="1"/>
      <c r="E576" s="1"/>
      <c r="F576" s="1"/>
      <c r="G576" s="1"/>
      <c r="H576" s="1"/>
    </row>
    <row r="577" spans="1:8" ht="12.75">
      <c r="A577" s="1"/>
      <c r="B577" s="1"/>
      <c r="C577" s="1"/>
      <c r="D577" s="1"/>
      <c r="E577" s="1"/>
      <c r="F577" s="1"/>
      <c r="G577" s="1"/>
      <c r="H577" s="1"/>
    </row>
    <row r="578" spans="1:8" ht="12.75">
      <c r="A578" s="1"/>
      <c r="B578" s="1"/>
      <c r="C578" s="1"/>
      <c r="D578" s="1"/>
      <c r="E578" s="1"/>
      <c r="F578" s="1"/>
      <c r="G578" s="1"/>
      <c r="H578" s="1"/>
    </row>
    <row r="579" spans="1:8" ht="12.75">
      <c r="A579" s="1"/>
      <c r="B579" s="1"/>
      <c r="C579" s="1"/>
      <c r="D579" s="1"/>
      <c r="E579" s="1"/>
      <c r="F579" s="1"/>
      <c r="G579" s="1"/>
      <c r="H579" s="1"/>
    </row>
    <row r="580" spans="1:8" ht="12.75">
      <c r="A580" s="1"/>
      <c r="B580" s="1"/>
      <c r="C580" s="1"/>
      <c r="D580" s="1"/>
      <c r="E580" s="1"/>
      <c r="F580" s="1"/>
      <c r="G580" s="1"/>
      <c r="H580" s="1"/>
    </row>
    <row r="581" spans="1:8" ht="12.75">
      <c r="A581" s="1"/>
      <c r="B581" s="1"/>
      <c r="C581" s="1"/>
      <c r="D581" s="1"/>
      <c r="E581" s="1"/>
      <c r="F581" s="1"/>
      <c r="G581" s="1"/>
      <c r="H581" s="1"/>
    </row>
    <row r="582" spans="1:8" ht="12.75">
      <c r="A582" s="1"/>
      <c r="B582" s="1"/>
      <c r="C582" s="1"/>
      <c r="D582" s="1"/>
      <c r="E582" s="1"/>
      <c r="F582" s="1"/>
      <c r="G582" s="1"/>
      <c r="H582" s="1"/>
    </row>
    <row r="583" spans="1:8" ht="12.75">
      <c r="A583" s="1"/>
      <c r="B583" s="1"/>
      <c r="C583" s="1"/>
      <c r="D583" s="1"/>
      <c r="E583" s="1"/>
      <c r="F583" s="1"/>
      <c r="G583" s="1"/>
      <c r="H583" s="1"/>
    </row>
    <row r="584" spans="1:8" ht="12.75">
      <c r="A584" s="1"/>
      <c r="B584" s="1"/>
      <c r="C584" s="1"/>
      <c r="D584" s="1"/>
      <c r="E584" s="1"/>
      <c r="F584" s="1"/>
      <c r="G584" s="1"/>
      <c r="H584" s="1"/>
    </row>
    <row r="585" spans="1:8" ht="12.75">
      <c r="A585" s="1"/>
      <c r="B585" s="1"/>
      <c r="C585" s="1"/>
      <c r="D585" s="1"/>
      <c r="E585" s="1"/>
      <c r="F585" s="1"/>
      <c r="G585" s="1"/>
      <c r="H585" s="1"/>
    </row>
    <row r="586" spans="1:8" ht="12.75">
      <c r="A586" s="1"/>
      <c r="B586" s="1"/>
      <c r="C586" s="1"/>
      <c r="D586" s="1"/>
      <c r="E586" s="1"/>
      <c r="F586" s="1"/>
      <c r="G586" s="1"/>
      <c r="H586" s="1"/>
    </row>
    <row r="587" spans="1:8" ht="12.75">
      <c r="A587" s="1"/>
      <c r="B587" s="1"/>
      <c r="C587" s="1"/>
      <c r="D587" s="1"/>
      <c r="E587" s="1"/>
      <c r="F587" s="1"/>
      <c r="G587" s="1"/>
      <c r="H587" s="1"/>
    </row>
    <row r="588" spans="1:8" ht="12.75">
      <c r="A588" s="1"/>
      <c r="B588" s="1"/>
      <c r="C588" s="1"/>
      <c r="D588" s="1"/>
      <c r="E588" s="1"/>
      <c r="F588" s="1"/>
      <c r="G588" s="1"/>
      <c r="H588" s="1"/>
    </row>
    <row r="589" spans="1:8" ht="12.75">
      <c r="A589" s="1"/>
      <c r="B589" s="1"/>
      <c r="C589" s="1"/>
      <c r="D589" s="1"/>
      <c r="E589" s="1"/>
      <c r="F589" s="1"/>
      <c r="G589" s="1"/>
      <c r="H589" s="1"/>
    </row>
    <row r="590" spans="1:8" ht="12.75">
      <c r="A590" s="1"/>
      <c r="B590" s="1"/>
      <c r="C590" s="1"/>
      <c r="D590" s="1"/>
      <c r="E590" s="1"/>
      <c r="F590" s="1"/>
      <c r="G590" s="1"/>
      <c r="H590" s="1"/>
    </row>
    <row r="591" spans="1:8" ht="12.75">
      <c r="A591" s="1"/>
      <c r="B591" s="1"/>
      <c r="C591" s="1"/>
      <c r="D591" s="1"/>
      <c r="E591" s="1"/>
      <c r="F591" s="1"/>
      <c r="G591" s="1"/>
      <c r="H591" s="1"/>
    </row>
    <row r="592" spans="1:8" ht="12.75">
      <c r="A592" s="1"/>
      <c r="B592" s="1"/>
      <c r="C592" s="1"/>
      <c r="D592" s="1"/>
      <c r="E592" s="1"/>
      <c r="F592" s="1"/>
      <c r="G592" s="1"/>
      <c r="H592" s="1"/>
    </row>
    <row r="593" spans="1:8" ht="12.75">
      <c r="A593" s="1"/>
      <c r="B593" s="1"/>
      <c r="C593" s="1"/>
      <c r="D593" s="1"/>
      <c r="E593" s="1"/>
      <c r="F593" s="1"/>
      <c r="G593" s="1"/>
      <c r="H593" s="1"/>
    </row>
    <row r="594" spans="1:8" ht="12.75">
      <c r="A594" s="1"/>
      <c r="B594" s="1"/>
      <c r="C594" s="1"/>
      <c r="D594" s="1"/>
      <c r="E594" s="1"/>
      <c r="F594" s="1"/>
      <c r="G594" s="1"/>
      <c r="H594" s="1"/>
    </row>
    <row r="595" spans="1:8" ht="12.75">
      <c r="A595" s="1"/>
      <c r="B595" s="1"/>
      <c r="C595" s="1"/>
      <c r="D595" s="1"/>
      <c r="E595" s="1"/>
      <c r="F595" s="1"/>
      <c r="G595" s="1"/>
      <c r="H595" s="1"/>
    </row>
    <row r="596" spans="1:8" ht="12.75">
      <c r="A596" s="1"/>
      <c r="B596" s="1"/>
      <c r="C596" s="1"/>
      <c r="D596" s="1"/>
      <c r="E596" s="1"/>
      <c r="F596" s="1"/>
      <c r="G596" s="1"/>
      <c r="H596" s="1"/>
    </row>
    <row r="597" spans="1:8" ht="12.75">
      <c r="A597" s="1"/>
      <c r="B597" s="1"/>
      <c r="C597" s="1"/>
      <c r="D597" s="1"/>
      <c r="E597" s="1"/>
      <c r="F597" s="1"/>
      <c r="G597" s="1"/>
      <c r="H597" s="1"/>
    </row>
    <row r="598" spans="1:8" ht="12.75">
      <c r="A598" s="1"/>
      <c r="B598" s="1"/>
      <c r="C598" s="1"/>
      <c r="D598" s="1"/>
      <c r="E598" s="1"/>
      <c r="F598" s="1"/>
      <c r="G598" s="1"/>
      <c r="H598" s="1"/>
    </row>
    <row r="599" spans="1:8" ht="12.75">
      <c r="A599" s="1"/>
      <c r="B599" s="1"/>
      <c r="C599" s="1"/>
      <c r="D599" s="1"/>
      <c r="E599" s="1"/>
      <c r="F599" s="1"/>
      <c r="G599" s="1"/>
      <c r="H599" s="1"/>
    </row>
    <row r="600" spans="1:8" ht="12.75">
      <c r="A600" s="1"/>
      <c r="B600" s="1"/>
      <c r="C600" s="1"/>
      <c r="D600" s="1"/>
      <c r="E600" s="1"/>
      <c r="F600" s="1"/>
      <c r="G600" s="1"/>
      <c r="H600" s="1"/>
    </row>
    <row r="601" spans="1:8" ht="12.75">
      <c r="A601" s="1"/>
      <c r="B601" s="1"/>
      <c r="C601" s="1"/>
      <c r="D601" s="1"/>
      <c r="E601" s="1"/>
      <c r="F601" s="1"/>
      <c r="G601" s="1"/>
      <c r="H601" s="1"/>
    </row>
    <row r="602" spans="1:8" ht="12.75">
      <c r="A602" s="1"/>
      <c r="B602" s="1"/>
      <c r="C602" s="1"/>
      <c r="D602" s="1"/>
      <c r="E602" s="1"/>
      <c r="F602" s="1"/>
      <c r="G602" s="1"/>
      <c r="H602" s="1"/>
    </row>
    <row r="603" spans="1:8" ht="12.75">
      <c r="A603" s="1"/>
      <c r="B603" s="1"/>
      <c r="C603" s="1"/>
      <c r="D603" s="1"/>
      <c r="E603" s="1"/>
      <c r="F603" s="1"/>
      <c r="G603" s="1"/>
      <c r="H603" s="1"/>
    </row>
    <row r="604" spans="1:8" ht="12.75">
      <c r="A604" s="1"/>
      <c r="B604" s="1"/>
      <c r="C604" s="1"/>
      <c r="D604" s="1"/>
      <c r="E604" s="1"/>
      <c r="F604" s="1"/>
      <c r="G604" s="1"/>
      <c r="H604" s="1"/>
    </row>
    <row r="605" spans="1:8" ht="12.75">
      <c r="A605" s="1"/>
      <c r="B605" s="1"/>
      <c r="C605" s="1"/>
      <c r="D605" s="1"/>
      <c r="E605" s="1"/>
      <c r="F605" s="1"/>
      <c r="G605" s="1"/>
      <c r="H605" s="1"/>
    </row>
    <row r="606" spans="1:8" ht="12.75">
      <c r="A606" s="1"/>
      <c r="B606" s="1"/>
      <c r="C606" s="1"/>
      <c r="D606" s="1"/>
      <c r="E606" s="1"/>
      <c r="F606" s="1"/>
      <c r="G606" s="1"/>
      <c r="H606" s="1"/>
    </row>
    <row r="607" spans="1:8" ht="12.75">
      <c r="A607" s="1"/>
      <c r="B607" s="1"/>
      <c r="C607" s="1"/>
      <c r="D607" s="1"/>
      <c r="E607" s="1"/>
      <c r="F607" s="1"/>
      <c r="G607" s="1"/>
      <c r="H607" s="1"/>
    </row>
    <row r="608" spans="1:8" ht="12.75">
      <c r="A608" s="1"/>
      <c r="B608" s="1"/>
      <c r="C608" s="1"/>
      <c r="D608" s="1"/>
      <c r="E608" s="1"/>
      <c r="F608" s="1"/>
      <c r="G608" s="1"/>
      <c r="H608" s="1"/>
    </row>
    <row r="609" spans="1:8" ht="12.75">
      <c r="A609" s="1"/>
      <c r="B609" s="1"/>
      <c r="C609" s="1"/>
      <c r="D609" s="1"/>
      <c r="E609" s="1"/>
      <c r="F609" s="1"/>
      <c r="G609" s="1"/>
      <c r="H609" s="1"/>
    </row>
    <row r="610" spans="1:8" ht="12.75">
      <c r="A610" s="1"/>
      <c r="B610" s="1"/>
      <c r="C610" s="1"/>
      <c r="D610" s="1"/>
      <c r="E610" s="1"/>
      <c r="F610" s="1"/>
      <c r="G610" s="1"/>
      <c r="H610" s="1"/>
    </row>
    <row r="611" spans="1:8" ht="12.75">
      <c r="A611" s="1"/>
      <c r="B611" s="1"/>
      <c r="C611" s="1"/>
      <c r="D611" s="1"/>
      <c r="E611" s="1"/>
      <c r="F611" s="1"/>
      <c r="G611" s="1"/>
      <c r="H611" s="1"/>
    </row>
    <row r="612" spans="1:8" ht="12.75">
      <c r="A612" s="1"/>
      <c r="B612" s="1"/>
      <c r="C612" s="1"/>
      <c r="D612" s="1"/>
      <c r="E612" s="1"/>
      <c r="F612" s="1"/>
      <c r="G612" s="1"/>
      <c r="H612" s="1"/>
    </row>
    <row r="613" spans="1:8" ht="12.75">
      <c r="A613" s="1"/>
      <c r="B613" s="1"/>
      <c r="C613" s="1"/>
      <c r="D613" s="1"/>
      <c r="E613" s="1"/>
      <c r="F613" s="1"/>
      <c r="G613" s="1"/>
      <c r="H613" s="1"/>
    </row>
    <row r="614" spans="1:8" ht="12.75">
      <c r="A614" s="1"/>
      <c r="B614" s="1"/>
      <c r="C614" s="1"/>
      <c r="D614" s="1"/>
      <c r="E614" s="1"/>
      <c r="F614" s="1"/>
      <c r="G614" s="1"/>
      <c r="H614" s="1"/>
    </row>
    <row r="615" spans="1:8" ht="12.75">
      <c r="A615" s="1"/>
      <c r="B615" s="1"/>
      <c r="C615" s="1"/>
      <c r="D615" s="1"/>
      <c r="E615" s="1"/>
      <c r="F615" s="1"/>
      <c r="G615" s="1"/>
      <c r="H615" s="1"/>
    </row>
    <row r="616" spans="1:8" ht="12.75">
      <c r="A616" s="1"/>
      <c r="B616" s="1"/>
      <c r="C616" s="1"/>
      <c r="D616" s="1"/>
      <c r="E616" s="1"/>
      <c r="F616" s="1"/>
      <c r="G616" s="1"/>
      <c r="H616" s="1"/>
    </row>
    <row r="617" spans="1:8" ht="12.75">
      <c r="A617" s="1"/>
      <c r="B617" s="1"/>
      <c r="C617" s="1"/>
      <c r="D617" s="1"/>
      <c r="E617" s="1"/>
      <c r="F617" s="1"/>
      <c r="G617" s="1"/>
      <c r="H617" s="1"/>
    </row>
    <row r="618" spans="1:8" ht="12.75">
      <c r="A618" s="1"/>
      <c r="B618" s="1"/>
      <c r="C618" s="1"/>
      <c r="D618" s="1"/>
      <c r="E618" s="1"/>
      <c r="F618" s="1"/>
      <c r="G618" s="1"/>
      <c r="H618" s="1"/>
    </row>
    <row r="619" spans="1:8" ht="12.75">
      <c r="A619" s="1"/>
      <c r="B619" s="1"/>
      <c r="C619" s="1"/>
      <c r="D619" s="1"/>
      <c r="E619" s="1"/>
      <c r="F619" s="1"/>
      <c r="G619" s="1"/>
      <c r="H619" s="1"/>
    </row>
    <row r="620" spans="1:8" ht="12.75">
      <c r="A620" s="1"/>
      <c r="B620" s="1"/>
      <c r="C620" s="1"/>
      <c r="D620" s="1"/>
      <c r="E620" s="1"/>
      <c r="F620" s="1"/>
      <c r="G620" s="1"/>
      <c r="H620" s="1"/>
    </row>
    <row r="621" spans="1:8" ht="12.75">
      <c r="A621" s="1"/>
      <c r="B621" s="1"/>
      <c r="C621" s="1"/>
      <c r="D621" s="1"/>
      <c r="E621" s="1"/>
      <c r="F621" s="1"/>
      <c r="G621" s="1"/>
      <c r="H621" s="1"/>
    </row>
    <row r="622" spans="1:8" ht="12.75">
      <c r="A622" s="1"/>
      <c r="B622" s="1"/>
      <c r="C622" s="1"/>
      <c r="D622" s="1"/>
      <c r="E622" s="1"/>
      <c r="F622" s="1"/>
      <c r="G622" s="1"/>
      <c r="H622" s="1"/>
    </row>
    <row r="623" spans="1:8" ht="12.75">
      <c r="A623" s="1"/>
      <c r="B623" s="1"/>
      <c r="C623" s="1"/>
      <c r="D623" s="1"/>
      <c r="E623" s="1"/>
      <c r="F623" s="1"/>
      <c r="G623" s="1"/>
      <c r="H623" s="1"/>
    </row>
    <row r="624" spans="1:8" ht="12.75">
      <c r="A624" s="1"/>
      <c r="B624" s="1"/>
      <c r="C624" s="1"/>
      <c r="D624" s="1"/>
      <c r="E624" s="1"/>
      <c r="F624" s="1"/>
      <c r="G624" s="1"/>
      <c r="H624" s="1"/>
    </row>
    <row r="625" spans="1:8" ht="12.75">
      <c r="A625" s="1"/>
      <c r="B625" s="1"/>
      <c r="C625" s="1"/>
      <c r="D625" s="1"/>
      <c r="E625" s="1"/>
      <c r="F625" s="1"/>
      <c r="G625" s="1"/>
      <c r="H625" s="1"/>
    </row>
    <row r="626" spans="1:8" ht="12.75">
      <c r="A626" s="1"/>
      <c r="B626" s="1"/>
      <c r="C626" s="1"/>
      <c r="D626" s="1"/>
      <c r="E626" s="1"/>
      <c r="F626" s="1"/>
      <c r="G626" s="1"/>
      <c r="H626" s="1"/>
    </row>
    <row r="627" spans="1:8" ht="12.75">
      <c r="A627" s="1"/>
      <c r="B627" s="1"/>
      <c r="C627" s="1"/>
      <c r="D627" s="1"/>
      <c r="E627" s="1"/>
      <c r="F627" s="1"/>
      <c r="G627" s="1"/>
      <c r="H627" s="1"/>
    </row>
    <row r="628" spans="1:8" ht="12.75">
      <c r="A628" s="1"/>
      <c r="B628" s="1"/>
      <c r="C628" s="1"/>
      <c r="D628" s="1"/>
      <c r="E628" s="1"/>
      <c r="F628" s="1"/>
      <c r="G628" s="1"/>
      <c r="H628" s="1"/>
    </row>
    <row r="629" spans="1:8" ht="12.75">
      <c r="A629" s="1"/>
      <c r="B629" s="1"/>
      <c r="C629" s="1"/>
      <c r="D629" s="1"/>
      <c r="E629" s="1"/>
      <c r="F629" s="1"/>
      <c r="G629" s="1"/>
      <c r="H629" s="1"/>
    </row>
    <row r="630" spans="1:8" ht="12.75">
      <c r="A630" s="1"/>
      <c r="B630" s="1"/>
      <c r="C630" s="1"/>
      <c r="D630" s="1"/>
      <c r="E630" s="1"/>
      <c r="F630" s="1"/>
      <c r="G630" s="1"/>
      <c r="H630" s="1"/>
    </row>
    <row r="631" spans="1:8" ht="12.75">
      <c r="A631" s="1"/>
      <c r="B631" s="1"/>
      <c r="C631" s="1"/>
      <c r="D631" s="1"/>
      <c r="E631" s="1"/>
      <c r="F631" s="1"/>
      <c r="G631" s="1"/>
      <c r="H631" s="1"/>
    </row>
    <row r="632" spans="1:8" ht="12.75">
      <c r="A632" s="1"/>
      <c r="B632" s="1"/>
      <c r="C632" s="1"/>
      <c r="D632" s="1"/>
      <c r="E632" s="1"/>
      <c r="F632" s="1"/>
      <c r="G632" s="1"/>
      <c r="H632" s="1"/>
    </row>
    <row r="633" spans="1:8" ht="12.75">
      <c r="A633" s="1"/>
      <c r="B633" s="1"/>
      <c r="C633" s="1"/>
      <c r="D633" s="1"/>
      <c r="E633" s="1"/>
      <c r="F633" s="1"/>
      <c r="G633" s="1"/>
      <c r="H633" s="1"/>
    </row>
    <row r="634" spans="1:8" ht="12.75">
      <c r="A634" s="1"/>
      <c r="B634" s="1"/>
      <c r="C634" s="1"/>
      <c r="D634" s="1"/>
      <c r="E634" s="1"/>
      <c r="F634" s="1"/>
      <c r="G634" s="1"/>
      <c r="H634" s="1"/>
    </row>
    <row r="635" spans="1:8" ht="12.75">
      <c r="A635" s="1"/>
      <c r="B635" s="1"/>
      <c r="C635" s="1"/>
      <c r="D635" s="1"/>
      <c r="E635" s="1"/>
      <c r="F635" s="1"/>
      <c r="G635" s="1"/>
      <c r="H635" s="1"/>
    </row>
    <row r="636" spans="1:8" ht="12.75">
      <c r="A636" s="1"/>
      <c r="B636" s="1"/>
      <c r="C636" s="1"/>
      <c r="D636" s="1"/>
      <c r="E636" s="1"/>
      <c r="F636" s="1"/>
      <c r="G636" s="1"/>
      <c r="H636" s="1"/>
    </row>
    <row r="637" spans="1:8" ht="12.75">
      <c r="A637" s="1"/>
      <c r="B637" s="1"/>
      <c r="C637" s="1"/>
      <c r="D637" s="1"/>
      <c r="E637" s="1"/>
      <c r="F637" s="1"/>
      <c r="G637" s="1"/>
      <c r="H637" s="1"/>
    </row>
    <row r="638" spans="1:8" ht="12.75">
      <c r="A638" s="1"/>
      <c r="B638" s="1"/>
      <c r="C638" s="1"/>
      <c r="D638" s="1"/>
      <c r="E638" s="1"/>
      <c r="F638" s="1"/>
      <c r="G638" s="1"/>
      <c r="H638" s="1"/>
    </row>
    <row r="639" spans="1:8" ht="12.75">
      <c r="A639" s="1"/>
      <c r="B639" s="1"/>
      <c r="C639" s="1"/>
      <c r="D639" s="1"/>
      <c r="E639" s="1"/>
      <c r="F639" s="1"/>
      <c r="G639" s="1"/>
      <c r="H639" s="1"/>
    </row>
    <row r="640" spans="1:8" ht="12.75">
      <c r="A640" s="1"/>
      <c r="B640" s="1"/>
      <c r="C640" s="1"/>
      <c r="D640" s="1"/>
      <c r="E640" s="1"/>
      <c r="F640" s="1"/>
      <c r="G640" s="1"/>
      <c r="H640" s="1"/>
    </row>
    <row r="641" spans="1:8" ht="12.75">
      <c r="A641" s="1"/>
      <c r="B641" s="1"/>
      <c r="C641" s="1"/>
      <c r="D641" s="1"/>
      <c r="E641" s="1"/>
      <c r="F641" s="1"/>
      <c r="G641" s="1"/>
      <c r="H641" s="1"/>
    </row>
    <row r="642" spans="1:8" ht="12.75">
      <c r="A642" s="1"/>
      <c r="B642" s="1"/>
      <c r="C642" s="1"/>
      <c r="D642" s="1"/>
      <c r="E642" s="1"/>
      <c r="F642" s="1"/>
      <c r="G642" s="1"/>
      <c r="H642" s="1"/>
    </row>
    <row r="643" spans="1:8" ht="12.75">
      <c r="A643" s="1"/>
      <c r="B643" s="1"/>
      <c r="C643" s="1"/>
      <c r="D643" s="1"/>
      <c r="E643" s="1"/>
      <c r="F643" s="1"/>
      <c r="G643" s="1"/>
      <c r="H643" s="1"/>
    </row>
    <row r="644" spans="1:8" ht="12.75">
      <c r="A644" s="1"/>
      <c r="B644" s="1"/>
      <c r="C644" s="1"/>
      <c r="D644" s="1"/>
      <c r="E644" s="1"/>
      <c r="F644" s="1"/>
      <c r="G644" s="1"/>
      <c r="H644" s="1"/>
    </row>
    <row r="645" spans="1:8" ht="12.75">
      <c r="A645" s="1"/>
      <c r="B645" s="1"/>
      <c r="C645" s="1"/>
      <c r="D645" s="1"/>
      <c r="E645" s="1"/>
      <c r="F645" s="1"/>
      <c r="G645" s="1"/>
      <c r="H645" s="1"/>
    </row>
    <row r="646" spans="1:8" ht="12.75">
      <c r="A646" s="1"/>
      <c r="B646" s="1"/>
      <c r="C646" s="1"/>
      <c r="D646" s="1"/>
      <c r="E646" s="1"/>
      <c r="F646" s="1"/>
      <c r="G646" s="1"/>
      <c r="H646" s="1"/>
    </row>
    <row r="647" spans="1:8" ht="12.75">
      <c r="A647" s="1"/>
      <c r="B647" s="1"/>
      <c r="C647" s="1"/>
      <c r="D647" s="1"/>
      <c r="E647" s="1"/>
      <c r="F647" s="1"/>
      <c r="G647" s="1"/>
      <c r="H647" s="1"/>
    </row>
    <row r="648" spans="1:8" ht="12.75">
      <c r="A648" s="1"/>
      <c r="B648" s="1"/>
      <c r="C648" s="1"/>
      <c r="D648" s="1"/>
      <c r="E648" s="1"/>
      <c r="F648" s="1"/>
      <c r="G648" s="1"/>
      <c r="H648" s="1"/>
    </row>
    <row r="649" spans="1:8" ht="12.75">
      <c r="A649" s="1"/>
      <c r="B649" s="1"/>
      <c r="C649" s="1"/>
      <c r="D649" s="1"/>
      <c r="E649" s="1"/>
      <c r="F649" s="1"/>
      <c r="G649" s="1"/>
      <c r="H649" s="1"/>
    </row>
    <row r="650" spans="1:8" ht="12.75">
      <c r="A650" s="1"/>
      <c r="B650" s="1"/>
      <c r="C650" s="1"/>
      <c r="D650" s="1"/>
      <c r="E650" s="1"/>
      <c r="F650" s="1"/>
      <c r="G650" s="1"/>
      <c r="H650" s="1"/>
    </row>
    <row r="651" spans="1:8" ht="12.75">
      <c r="A651" s="1"/>
      <c r="B651" s="1"/>
      <c r="C651" s="1"/>
      <c r="D651" s="1"/>
      <c r="E651" s="1"/>
      <c r="F651" s="1"/>
      <c r="G651" s="1"/>
      <c r="H651" s="1"/>
    </row>
    <row r="652" spans="1:8" ht="12.75">
      <c r="A652" s="1"/>
      <c r="B652" s="1"/>
      <c r="C652" s="1"/>
      <c r="D652" s="1"/>
      <c r="E652" s="1"/>
      <c r="F652" s="1"/>
      <c r="G652" s="1"/>
      <c r="H652" s="1"/>
    </row>
    <row r="653" spans="1:8" ht="12.75">
      <c r="A653" s="1"/>
      <c r="B653" s="1"/>
      <c r="C653" s="1"/>
      <c r="D653" s="1"/>
      <c r="E653" s="1"/>
      <c r="F653" s="1"/>
      <c r="G653" s="1"/>
      <c r="H653" s="1"/>
    </row>
    <row r="654" spans="1:8" ht="12.75">
      <c r="A654" s="1"/>
      <c r="B654" s="1"/>
      <c r="C654" s="1"/>
      <c r="D654" s="1"/>
      <c r="E654" s="1"/>
      <c r="F654" s="1"/>
      <c r="G654" s="1"/>
      <c r="H654" s="1"/>
    </row>
    <row r="655" spans="1:8" ht="12.75">
      <c r="A655" s="1"/>
      <c r="B655" s="1"/>
      <c r="C655" s="1"/>
      <c r="D655" s="1"/>
      <c r="E655" s="1"/>
      <c r="F655" s="1"/>
      <c r="G655" s="1"/>
      <c r="H655" s="1"/>
    </row>
    <row r="656" spans="1:8" ht="12.75">
      <c r="A656" s="1"/>
      <c r="B656" s="1"/>
      <c r="C656" s="1"/>
      <c r="D656" s="1"/>
      <c r="E656" s="1"/>
      <c r="F656" s="1"/>
      <c r="G656" s="1"/>
      <c r="H656" s="1"/>
    </row>
    <row r="657" spans="1:8" ht="12.75">
      <c r="A657" s="1"/>
      <c r="B657" s="1"/>
      <c r="C657" s="1"/>
      <c r="D657" s="1"/>
      <c r="E657" s="1"/>
      <c r="F657" s="1"/>
      <c r="G657" s="1"/>
      <c r="H657" s="1"/>
    </row>
    <row r="658" spans="1:8" ht="12.75">
      <c r="A658" s="1"/>
      <c r="B658" s="1"/>
      <c r="C658" s="1"/>
      <c r="D658" s="1"/>
      <c r="E658" s="1"/>
      <c r="F658" s="1"/>
      <c r="G658" s="1"/>
      <c r="H658" s="1"/>
    </row>
    <row r="659" spans="1:8" ht="12.75">
      <c r="A659" s="1"/>
      <c r="B659" s="1"/>
      <c r="C659" s="1"/>
      <c r="D659" s="1"/>
      <c r="E659" s="1"/>
      <c r="F659" s="1"/>
      <c r="G659" s="1"/>
      <c r="H659" s="1"/>
    </row>
    <row r="660" spans="1:8" ht="12.75">
      <c r="A660" s="1"/>
      <c r="B660" s="1"/>
      <c r="C660" s="1"/>
      <c r="D660" s="1"/>
      <c r="E660" s="1"/>
      <c r="F660" s="1"/>
      <c r="G660" s="1"/>
      <c r="H660" s="1"/>
    </row>
    <row r="661" spans="1:8" ht="12.75">
      <c r="A661" s="1"/>
      <c r="B661" s="1"/>
      <c r="C661" s="1"/>
      <c r="D661" s="1"/>
      <c r="E661" s="1"/>
      <c r="F661" s="1"/>
      <c r="G661" s="1"/>
      <c r="H661" s="1"/>
    </row>
    <row r="662" spans="1:8" ht="12.75">
      <c r="A662" s="1"/>
      <c r="B662" s="1"/>
      <c r="C662" s="1"/>
      <c r="D662" s="1"/>
      <c r="E662" s="1"/>
      <c r="F662" s="1"/>
      <c r="G662" s="1"/>
      <c r="H662" s="1"/>
    </row>
    <row r="663" spans="1:8" ht="12.75">
      <c r="A663" s="1"/>
      <c r="B663" s="1"/>
      <c r="C663" s="1"/>
      <c r="D663" s="1"/>
      <c r="E663" s="1"/>
      <c r="F663" s="1"/>
      <c r="G663" s="1"/>
      <c r="H663" s="1"/>
    </row>
    <row r="664" spans="1:8" ht="12.75">
      <c r="A664" s="1"/>
      <c r="B664" s="1"/>
      <c r="C664" s="1"/>
      <c r="D664" s="1"/>
      <c r="E664" s="1"/>
      <c r="F664" s="1"/>
      <c r="G664" s="1"/>
      <c r="H664" s="1"/>
    </row>
    <row r="665" spans="1:8" ht="12.75">
      <c r="A665" s="1"/>
      <c r="B665" s="1"/>
      <c r="C665" s="1"/>
      <c r="D665" s="1"/>
      <c r="E665" s="1"/>
      <c r="F665" s="1"/>
      <c r="G665" s="1"/>
      <c r="H665" s="1"/>
    </row>
    <row r="666" spans="1:8" ht="12.75">
      <c r="A666" s="1"/>
      <c r="B666" s="1"/>
      <c r="C666" s="1"/>
      <c r="D666" s="1"/>
      <c r="E666" s="1"/>
      <c r="F666" s="1"/>
      <c r="G666" s="1"/>
      <c r="H666" s="1"/>
    </row>
    <row r="667" spans="1:8" ht="12.75">
      <c r="A667" s="1"/>
      <c r="B667" s="1"/>
      <c r="C667" s="1"/>
      <c r="D667" s="1"/>
      <c r="E667" s="1"/>
      <c r="F667" s="1"/>
      <c r="G667" s="1"/>
      <c r="H667" s="1"/>
    </row>
    <row r="668" spans="1:8" ht="12.75">
      <c r="A668" s="1"/>
      <c r="B668" s="1"/>
      <c r="C668" s="1"/>
      <c r="D668" s="1"/>
      <c r="E668" s="1"/>
      <c r="F668" s="1"/>
      <c r="G668" s="1"/>
      <c r="H668" s="1"/>
    </row>
    <row r="669" spans="1:8" ht="12.75">
      <c r="A669" s="1"/>
      <c r="B669" s="1"/>
      <c r="C669" s="1"/>
      <c r="D669" s="1"/>
      <c r="E669" s="1"/>
      <c r="F669" s="1"/>
      <c r="G669" s="1"/>
      <c r="H669" s="1"/>
    </row>
    <row r="670" spans="1:8" ht="12.75">
      <c r="A670" s="1"/>
      <c r="B670" s="1"/>
      <c r="C670" s="1"/>
      <c r="D670" s="1"/>
      <c r="E670" s="1"/>
      <c r="F670" s="1"/>
      <c r="G670" s="1"/>
      <c r="H670" s="1"/>
    </row>
    <row r="671" spans="1:8" ht="12.75">
      <c r="A671" s="1"/>
      <c r="B671" s="1"/>
      <c r="C671" s="1"/>
      <c r="D671" s="1"/>
      <c r="E671" s="1"/>
      <c r="F671" s="1"/>
      <c r="G671" s="1"/>
      <c r="H671" s="1"/>
    </row>
    <row r="672" spans="1:8" ht="12.75">
      <c r="A672" s="1"/>
      <c r="B672" s="1"/>
      <c r="C672" s="1"/>
      <c r="D672" s="1"/>
      <c r="E672" s="1"/>
      <c r="F672" s="1"/>
      <c r="G672" s="1"/>
      <c r="H672" s="1"/>
    </row>
    <row r="673" spans="1:8" ht="12.75">
      <c r="A673" s="1"/>
      <c r="B673" s="1"/>
      <c r="C673" s="1"/>
      <c r="D673" s="1"/>
      <c r="E673" s="1"/>
      <c r="F673" s="1"/>
      <c r="G673" s="1"/>
      <c r="H673" s="1"/>
    </row>
    <row r="674" spans="1:8" ht="12.75">
      <c r="A674" s="1"/>
      <c r="B674" s="1"/>
      <c r="C674" s="1"/>
      <c r="D674" s="1"/>
      <c r="E674" s="1"/>
      <c r="F674" s="1"/>
      <c r="G674" s="1"/>
      <c r="H674" s="1"/>
    </row>
    <row r="675" spans="1:8" ht="12.75">
      <c r="A675" s="1"/>
      <c r="B675" s="1"/>
      <c r="C675" s="1"/>
      <c r="D675" s="1"/>
      <c r="E675" s="1"/>
      <c r="F675" s="1"/>
      <c r="G675" s="1"/>
      <c r="H675" s="1"/>
    </row>
    <row r="676" spans="1:8" ht="12.75">
      <c r="A676" s="1"/>
      <c r="B676" s="1"/>
      <c r="C676" s="1"/>
      <c r="D676" s="1"/>
      <c r="E676" s="1"/>
      <c r="F676" s="1"/>
      <c r="G676" s="1"/>
      <c r="H676" s="1"/>
    </row>
    <row r="677" spans="1:8" ht="12.75">
      <c r="A677" s="1"/>
      <c r="B677" s="1"/>
      <c r="C677" s="1"/>
      <c r="D677" s="1"/>
      <c r="E677" s="1"/>
      <c r="F677" s="1"/>
      <c r="G677" s="1"/>
      <c r="H677" s="1"/>
    </row>
    <row r="678" spans="1:8" ht="12.75">
      <c r="A678" s="1"/>
      <c r="B678" s="1"/>
      <c r="C678" s="1"/>
      <c r="D678" s="1"/>
      <c r="E678" s="1"/>
      <c r="F678" s="1"/>
      <c r="G678" s="1"/>
      <c r="H678" s="1"/>
    </row>
    <row r="679" spans="1:8" ht="12.75">
      <c r="A679" s="1"/>
      <c r="B679" s="1"/>
      <c r="C679" s="1"/>
      <c r="D679" s="1"/>
      <c r="E679" s="1"/>
      <c r="F679" s="1"/>
      <c r="G679" s="1"/>
      <c r="H679" s="1"/>
    </row>
    <row r="680" spans="1:8" ht="12.75">
      <c r="A680" s="1"/>
      <c r="B680" s="1"/>
      <c r="C680" s="1"/>
      <c r="D680" s="1"/>
      <c r="E680" s="1"/>
      <c r="F680" s="1"/>
      <c r="G680" s="1"/>
      <c r="H680" s="1"/>
    </row>
    <row r="681" spans="1:8" ht="12.75">
      <c r="A681" s="1"/>
      <c r="B681" s="1"/>
      <c r="C681" s="1"/>
      <c r="D681" s="1"/>
      <c r="E681" s="1"/>
      <c r="F681" s="1"/>
      <c r="G681" s="1"/>
      <c r="H681" s="1"/>
    </row>
    <row r="682" spans="1:8" ht="12.75">
      <c r="A682" s="1"/>
      <c r="B682" s="1"/>
      <c r="C682" s="1"/>
      <c r="D682" s="1"/>
      <c r="E682" s="1"/>
      <c r="F682" s="1"/>
      <c r="G682" s="1"/>
      <c r="H682" s="1"/>
    </row>
    <row r="683" spans="1:8" ht="12.75">
      <c r="A683" s="1"/>
      <c r="B683" s="1"/>
      <c r="C683" s="1"/>
      <c r="D683" s="1"/>
      <c r="E683" s="1"/>
      <c r="F683" s="1"/>
      <c r="G683" s="1"/>
      <c r="H683" s="1"/>
    </row>
    <row r="684" spans="1:8" ht="12.75">
      <c r="A684" s="1"/>
      <c r="B684" s="1"/>
      <c r="C684" s="1"/>
      <c r="D684" s="1"/>
      <c r="E684" s="1"/>
      <c r="F684" s="1"/>
      <c r="G684" s="1"/>
      <c r="H684" s="1"/>
    </row>
    <row r="685" spans="1:8" ht="12.75">
      <c r="A685" s="1"/>
      <c r="B685" s="1"/>
      <c r="C685" s="1"/>
      <c r="D685" s="1"/>
      <c r="E685" s="1"/>
      <c r="F685" s="1"/>
      <c r="G685" s="1"/>
      <c r="H685" s="1"/>
    </row>
    <row r="686" spans="1:8" ht="12.75">
      <c r="A686" s="1"/>
      <c r="B686" s="1"/>
      <c r="C686" s="1"/>
      <c r="D686" s="1"/>
      <c r="E686" s="1"/>
      <c r="F686" s="1"/>
      <c r="G686" s="1"/>
      <c r="H686" s="1"/>
    </row>
    <row r="687" spans="1:8" ht="12.75">
      <c r="A687" s="1"/>
      <c r="B687" s="1"/>
      <c r="C687" s="1"/>
      <c r="D687" s="1"/>
      <c r="E687" s="1"/>
      <c r="F687" s="1"/>
      <c r="G687" s="1"/>
      <c r="H687" s="1"/>
    </row>
    <row r="688" spans="1:8" ht="12.75">
      <c r="A688" s="1"/>
      <c r="B688" s="1"/>
      <c r="C688" s="1"/>
      <c r="D688" s="1"/>
      <c r="E688" s="1"/>
      <c r="F688" s="1"/>
      <c r="G688" s="1"/>
      <c r="H688" s="1"/>
    </row>
    <row r="689" spans="1:8" ht="12.75">
      <c r="A689" s="1"/>
      <c r="B689" s="1"/>
      <c r="C689" s="1"/>
      <c r="D689" s="1"/>
      <c r="E689" s="1"/>
      <c r="F689" s="1"/>
      <c r="G689" s="1"/>
      <c r="H689" s="1"/>
    </row>
    <row r="690" spans="1:8" ht="12.75">
      <c r="A690" s="1"/>
      <c r="B690" s="1"/>
      <c r="C690" s="1"/>
      <c r="D690" s="1"/>
      <c r="E690" s="1"/>
      <c r="F690" s="1"/>
      <c r="G690" s="1"/>
      <c r="H690" s="1"/>
    </row>
    <row r="691" spans="1:8" ht="12.75">
      <c r="A691" s="1"/>
      <c r="B691" s="1"/>
      <c r="C691" s="1"/>
      <c r="D691" s="1"/>
      <c r="E691" s="1"/>
      <c r="F691" s="1"/>
      <c r="G691" s="1"/>
      <c r="H691" s="1"/>
    </row>
    <row r="692" spans="1:8" ht="12.75">
      <c r="A692" s="1"/>
      <c r="B692" s="1"/>
      <c r="C692" s="1"/>
      <c r="D692" s="1"/>
      <c r="E692" s="1"/>
      <c r="F692" s="1"/>
      <c r="G692" s="1"/>
      <c r="H692" s="1"/>
    </row>
    <row r="693" spans="1:8" ht="12.75">
      <c r="A693" s="1"/>
      <c r="B693" s="1"/>
      <c r="C693" s="1"/>
      <c r="D693" s="1"/>
      <c r="E693" s="1"/>
      <c r="F693" s="1"/>
      <c r="G693" s="1"/>
      <c r="H693" s="1"/>
    </row>
    <row r="694" spans="1:8" ht="12.75">
      <c r="A694" s="1"/>
      <c r="B694" s="1"/>
      <c r="C694" s="1"/>
      <c r="D694" s="1"/>
      <c r="E694" s="1"/>
      <c r="F694" s="1"/>
      <c r="G694" s="1"/>
      <c r="H694" s="1"/>
    </row>
    <row r="695" spans="1:8" ht="12.75">
      <c r="A695" s="1"/>
      <c r="B695" s="1"/>
      <c r="C695" s="1"/>
      <c r="D695" s="1"/>
      <c r="E695" s="1"/>
      <c r="F695" s="1"/>
      <c r="G695" s="1"/>
      <c r="H695" s="1"/>
    </row>
    <row r="696" spans="1:8" ht="12.75">
      <c r="A696" s="1"/>
      <c r="B696" s="1"/>
      <c r="C696" s="1"/>
      <c r="D696" s="1"/>
      <c r="E696" s="1"/>
      <c r="F696" s="1"/>
      <c r="G696" s="1"/>
      <c r="H696" s="1"/>
    </row>
    <row r="697" spans="1:8" ht="12.75">
      <c r="A697" s="1"/>
      <c r="B697" s="1"/>
      <c r="C697" s="1"/>
      <c r="D697" s="1"/>
      <c r="E697" s="1"/>
      <c r="F697" s="1"/>
      <c r="G697" s="1"/>
      <c r="H697" s="1"/>
    </row>
    <row r="698" spans="1:8" ht="12.75">
      <c r="A698" s="1"/>
      <c r="B698" s="1"/>
      <c r="C698" s="1"/>
      <c r="D698" s="1"/>
      <c r="E698" s="1"/>
      <c r="F698" s="1"/>
      <c r="G698" s="1"/>
      <c r="H698" s="1"/>
    </row>
    <row r="699" spans="1:8" ht="12.75">
      <c r="A699" s="1"/>
      <c r="B699" s="1"/>
      <c r="C699" s="1"/>
      <c r="D699" s="1"/>
      <c r="E699" s="1"/>
      <c r="F699" s="1"/>
      <c r="G699" s="1"/>
      <c r="H699" s="1"/>
    </row>
    <row r="700" spans="1:8" ht="12.75">
      <c r="A700" s="1"/>
      <c r="B700" s="1"/>
      <c r="C700" s="1"/>
      <c r="D700" s="1"/>
      <c r="E700" s="1"/>
      <c r="F700" s="1"/>
      <c r="G700" s="1"/>
      <c r="H700" s="1"/>
    </row>
    <row r="701" spans="1:8" ht="12.75">
      <c r="A701" s="1"/>
      <c r="B701" s="1"/>
      <c r="C701" s="1"/>
      <c r="D701" s="1"/>
      <c r="E701" s="1"/>
      <c r="F701" s="1"/>
      <c r="G701" s="1"/>
      <c r="H701" s="1"/>
    </row>
    <row r="702" spans="1:8" ht="12.75">
      <c r="A702" s="1"/>
      <c r="B702" s="1"/>
      <c r="C702" s="1"/>
      <c r="D702" s="1"/>
      <c r="E702" s="1"/>
      <c r="F702" s="1"/>
      <c r="G702" s="1"/>
      <c r="H702" s="1"/>
    </row>
    <row r="703" spans="1:8" ht="12.75">
      <c r="A703" s="1"/>
      <c r="B703" s="1"/>
      <c r="C703" s="1"/>
      <c r="D703" s="1"/>
      <c r="E703" s="1"/>
      <c r="F703" s="1"/>
      <c r="G703" s="1"/>
      <c r="H703" s="1"/>
    </row>
    <row r="704" spans="1:8" ht="12.75">
      <c r="A704" s="1"/>
      <c r="B704" s="1"/>
      <c r="C704" s="1"/>
      <c r="D704" s="1"/>
      <c r="E704" s="1"/>
      <c r="F704" s="1"/>
      <c r="G704" s="1"/>
      <c r="H704" s="1"/>
    </row>
    <row r="705" spans="1:8" ht="12.75">
      <c r="A705" s="1"/>
      <c r="B705" s="1"/>
      <c r="C705" s="1"/>
      <c r="D705" s="1"/>
      <c r="E705" s="1"/>
      <c r="F705" s="1"/>
      <c r="G705" s="1"/>
      <c r="H705" s="1"/>
    </row>
    <row r="706" spans="1:8" ht="12.75">
      <c r="A706" s="1"/>
      <c r="B706" s="1"/>
      <c r="C706" s="1"/>
      <c r="D706" s="1"/>
      <c r="E706" s="1"/>
      <c r="F706" s="1"/>
      <c r="G706" s="1"/>
      <c r="H706" s="1"/>
    </row>
    <row r="707" spans="1:8" ht="12.75">
      <c r="A707" s="1"/>
      <c r="B707" s="1"/>
      <c r="C707" s="1"/>
      <c r="D707" s="1"/>
      <c r="E707" s="1"/>
      <c r="F707" s="1"/>
      <c r="G707" s="1"/>
      <c r="H707" s="1"/>
    </row>
    <row r="708" spans="1:8" ht="12.75">
      <c r="A708" s="1"/>
      <c r="B708" s="1"/>
      <c r="C708" s="1"/>
      <c r="D708" s="1"/>
      <c r="E708" s="1"/>
      <c r="F708" s="1"/>
      <c r="G708" s="1"/>
      <c r="H708" s="1"/>
    </row>
    <row r="709" spans="1:8" ht="12.75">
      <c r="A709" s="1"/>
      <c r="B709" s="1"/>
      <c r="C709" s="1"/>
      <c r="D709" s="1"/>
      <c r="E709" s="1"/>
      <c r="F709" s="1"/>
      <c r="G709" s="1"/>
      <c r="H709" s="1"/>
    </row>
    <row r="710" spans="1:8" ht="12.75">
      <c r="A710" s="1"/>
      <c r="B710" s="1"/>
      <c r="C710" s="1"/>
      <c r="D710" s="1"/>
      <c r="E710" s="1"/>
      <c r="F710" s="1"/>
      <c r="G710" s="1"/>
      <c r="H710" s="1"/>
    </row>
    <row r="711" spans="1:8" ht="12.75">
      <c r="A711" s="1"/>
      <c r="B711" s="1"/>
      <c r="C711" s="1"/>
      <c r="D711" s="1"/>
      <c r="E711" s="1"/>
      <c r="F711" s="1"/>
      <c r="G711" s="1"/>
      <c r="H711" s="1"/>
    </row>
    <row r="712" spans="1:8" ht="12.75">
      <c r="A712" s="1"/>
      <c r="B712" s="1"/>
      <c r="C712" s="1"/>
      <c r="D712" s="1"/>
      <c r="E712" s="1"/>
      <c r="F712" s="1"/>
      <c r="G712" s="1"/>
      <c r="H712" s="1"/>
    </row>
    <row r="713" spans="1:8" ht="12.75">
      <c r="A713" s="1"/>
      <c r="B713" s="1"/>
      <c r="C713" s="1"/>
      <c r="D713" s="1"/>
      <c r="E713" s="1"/>
      <c r="F713" s="1"/>
      <c r="G713" s="1"/>
      <c r="H713" s="1"/>
    </row>
    <row r="714" spans="1:8" ht="12.75">
      <c r="A714" s="1"/>
      <c r="B714" s="1"/>
      <c r="C714" s="1"/>
      <c r="D714" s="1"/>
      <c r="E714" s="1"/>
      <c r="F714" s="1"/>
      <c r="G714" s="1"/>
      <c r="H714" s="1"/>
    </row>
    <row r="715" spans="1:8" ht="12.75">
      <c r="A715" s="1"/>
      <c r="B715" s="1"/>
      <c r="C715" s="1"/>
      <c r="D715" s="1"/>
      <c r="E715" s="1"/>
      <c r="F715" s="1"/>
      <c r="G715" s="1"/>
      <c r="H715" s="1"/>
    </row>
    <row r="716" spans="1:8" ht="12.75">
      <c r="A716" s="1"/>
      <c r="B716" s="1"/>
      <c r="C716" s="1"/>
      <c r="D716" s="1"/>
      <c r="E716" s="1"/>
      <c r="F716" s="1"/>
      <c r="G716" s="1"/>
      <c r="H716" s="1"/>
    </row>
    <row r="717" spans="1:8" ht="12.75">
      <c r="A717" s="1"/>
      <c r="B717" s="1"/>
      <c r="C717" s="1"/>
      <c r="D717" s="1"/>
      <c r="E717" s="1"/>
      <c r="F717" s="1"/>
      <c r="G717" s="1"/>
      <c r="H717" s="1"/>
    </row>
    <row r="718" spans="1:8" ht="12.75">
      <c r="A718" s="1"/>
      <c r="B718" s="1"/>
      <c r="C718" s="1"/>
      <c r="D718" s="1"/>
      <c r="E718" s="1"/>
      <c r="F718" s="1"/>
      <c r="G718" s="1"/>
      <c r="H718" s="1"/>
    </row>
    <row r="719" spans="1:8" ht="12.75">
      <c r="A719" s="1"/>
      <c r="B719" s="1"/>
      <c r="C719" s="1"/>
      <c r="D719" s="1"/>
      <c r="E719" s="1"/>
      <c r="F719" s="1"/>
      <c r="G719" s="1"/>
      <c r="H719" s="1"/>
    </row>
    <row r="720" spans="1:8" ht="12.75">
      <c r="A720" s="1"/>
      <c r="B720" s="1"/>
      <c r="C720" s="1"/>
      <c r="D720" s="1"/>
      <c r="E720" s="1"/>
      <c r="F720" s="1"/>
      <c r="G720" s="1"/>
      <c r="H720" s="1"/>
    </row>
    <row r="721" spans="1:8" ht="12.75">
      <c r="A721" s="1"/>
      <c r="B721" s="1"/>
      <c r="C721" s="1"/>
      <c r="D721" s="1"/>
      <c r="E721" s="1"/>
      <c r="F721" s="1"/>
      <c r="G721" s="1"/>
      <c r="H721" s="1"/>
    </row>
    <row r="722" spans="1:8" ht="12.75">
      <c r="A722" s="1"/>
      <c r="B722" s="1"/>
      <c r="C722" s="1"/>
      <c r="D722" s="1"/>
      <c r="E722" s="1"/>
      <c r="F722" s="1"/>
      <c r="G722" s="1"/>
      <c r="H722" s="1"/>
    </row>
    <row r="723" spans="1:8" ht="12.75">
      <c r="A723" s="1"/>
      <c r="B723" s="1"/>
      <c r="C723" s="1"/>
      <c r="D723" s="1"/>
      <c r="E723" s="1"/>
      <c r="F723" s="1"/>
      <c r="G723" s="1"/>
      <c r="H723" s="1"/>
    </row>
    <row r="724" spans="1:8" ht="12.75">
      <c r="A724" s="1"/>
      <c r="B724" s="1"/>
      <c r="C724" s="1"/>
      <c r="D724" s="1"/>
      <c r="E724" s="1"/>
      <c r="F724" s="1"/>
      <c r="G724" s="1"/>
      <c r="H724" s="1"/>
    </row>
    <row r="725" spans="1:8" ht="12.75">
      <c r="A725" s="1"/>
      <c r="B725" s="1"/>
      <c r="C725" s="1"/>
      <c r="D725" s="1"/>
      <c r="E725" s="1"/>
      <c r="F725" s="1"/>
      <c r="G725" s="1"/>
      <c r="H725" s="1"/>
    </row>
    <row r="726" spans="1:8" ht="12.75">
      <c r="A726" s="1"/>
      <c r="B726" s="1"/>
      <c r="C726" s="1"/>
      <c r="D726" s="1"/>
      <c r="E726" s="1"/>
      <c r="F726" s="1"/>
      <c r="G726" s="1"/>
      <c r="H726" s="1"/>
    </row>
    <row r="727" spans="1:8" ht="12.75">
      <c r="A727" s="1"/>
      <c r="B727" s="1"/>
      <c r="C727" s="1"/>
      <c r="D727" s="1"/>
      <c r="E727" s="1"/>
      <c r="F727" s="1"/>
      <c r="G727" s="1"/>
      <c r="H727" s="1"/>
    </row>
    <row r="728" spans="1:8" ht="12.75">
      <c r="A728" s="1"/>
      <c r="B728" s="1"/>
      <c r="C728" s="1"/>
      <c r="D728" s="1"/>
      <c r="E728" s="1"/>
      <c r="F728" s="1"/>
      <c r="G728" s="1"/>
      <c r="H728" s="1"/>
    </row>
    <row r="729" spans="1:8" ht="12.75">
      <c r="A729" s="1"/>
      <c r="B729" s="1"/>
      <c r="C729" s="1"/>
      <c r="D729" s="1"/>
      <c r="E729" s="1"/>
      <c r="F729" s="1"/>
      <c r="G729" s="1"/>
      <c r="H729" s="1"/>
    </row>
    <row r="730" spans="1:8" ht="12.75">
      <c r="A730" s="1"/>
      <c r="B730" s="1"/>
      <c r="C730" s="1"/>
      <c r="D730" s="1"/>
      <c r="E730" s="1"/>
      <c r="F730" s="1"/>
      <c r="G730" s="1"/>
      <c r="H730" s="1"/>
    </row>
    <row r="731" spans="1:8" ht="12.75">
      <c r="A731" s="1"/>
      <c r="B731" s="1"/>
      <c r="C731" s="1"/>
      <c r="D731" s="1"/>
      <c r="E731" s="1"/>
      <c r="F731" s="1"/>
      <c r="G731" s="1"/>
      <c r="H731" s="1"/>
    </row>
    <row r="732" spans="1:8" ht="12.75">
      <c r="A732" s="1"/>
      <c r="B732" s="1"/>
      <c r="C732" s="1"/>
      <c r="D732" s="1"/>
      <c r="E732" s="1"/>
      <c r="F732" s="1"/>
      <c r="G732" s="1"/>
      <c r="H732" s="1"/>
    </row>
    <row r="733" spans="1:8" ht="12.75">
      <c r="A733" s="1"/>
      <c r="B733" s="1"/>
      <c r="C733" s="1"/>
      <c r="D733" s="1"/>
      <c r="E733" s="1"/>
      <c r="F733" s="1"/>
      <c r="G733" s="1"/>
      <c r="H733" s="1"/>
    </row>
    <row r="734" spans="1:8" ht="12.75">
      <c r="A734" s="1"/>
      <c r="B734" s="1"/>
      <c r="C734" s="1"/>
      <c r="D734" s="1"/>
      <c r="E734" s="1"/>
      <c r="F734" s="1"/>
      <c r="G734" s="1"/>
      <c r="H734" s="1"/>
    </row>
    <row r="735" spans="1:8" ht="12.75">
      <c r="A735" s="1"/>
      <c r="B735" s="1"/>
      <c r="C735" s="1"/>
      <c r="D735" s="1"/>
      <c r="E735" s="1"/>
      <c r="F735" s="1"/>
      <c r="G735" s="1"/>
      <c r="H735" s="1"/>
    </row>
    <row r="736" spans="1:8" ht="12.75">
      <c r="A736" s="1"/>
      <c r="B736" s="1"/>
      <c r="C736" s="1"/>
      <c r="D736" s="1"/>
      <c r="E736" s="1"/>
      <c r="F736" s="1"/>
      <c r="G736" s="1"/>
      <c r="H736" s="1"/>
    </row>
    <row r="737" spans="1:8" ht="12.75">
      <c r="A737" s="1"/>
      <c r="B737" s="1"/>
      <c r="C737" s="1"/>
      <c r="D737" s="1"/>
      <c r="E737" s="1"/>
      <c r="F737" s="1"/>
      <c r="G737" s="1"/>
      <c r="H737" s="1"/>
    </row>
    <row r="738" spans="1:8" ht="12.75">
      <c r="A738" s="1"/>
      <c r="B738" s="1"/>
      <c r="C738" s="1"/>
      <c r="D738" s="1"/>
      <c r="E738" s="1"/>
      <c r="F738" s="1"/>
      <c r="G738" s="1"/>
      <c r="H738" s="1"/>
    </row>
    <row r="739" spans="1:8" ht="12.75">
      <c r="A739" s="1"/>
      <c r="B739" s="1"/>
      <c r="C739" s="1"/>
      <c r="D739" s="1"/>
      <c r="E739" s="1"/>
      <c r="F739" s="1"/>
      <c r="G739" s="1"/>
      <c r="H739" s="1"/>
    </row>
    <row r="740" spans="1:8" ht="12.75">
      <c r="A740" s="1"/>
      <c r="B740" s="1"/>
      <c r="C740" s="1"/>
      <c r="D740" s="1"/>
      <c r="E740" s="1"/>
      <c r="F740" s="1"/>
      <c r="G740" s="1"/>
      <c r="H740" s="1"/>
    </row>
    <row r="741" spans="1:8" ht="12.75">
      <c r="A741" s="1"/>
      <c r="B741" s="1"/>
      <c r="C741" s="1"/>
      <c r="D741" s="1"/>
      <c r="E741" s="1"/>
      <c r="F741" s="1"/>
      <c r="G741" s="1"/>
      <c r="H741" s="1"/>
    </row>
    <row r="742" spans="1:8" ht="12.75">
      <c r="A742" s="1"/>
      <c r="B742" s="1"/>
      <c r="C742" s="1"/>
      <c r="D742" s="1"/>
      <c r="E742" s="1"/>
      <c r="F742" s="1"/>
      <c r="G742" s="1"/>
      <c r="H742" s="1"/>
    </row>
    <row r="743" spans="1:8" ht="12.75">
      <c r="A743" s="1"/>
      <c r="B743" s="1"/>
      <c r="C743" s="1"/>
      <c r="D743" s="1"/>
      <c r="E743" s="1"/>
      <c r="F743" s="1"/>
      <c r="G743" s="1"/>
      <c r="H743" s="1"/>
    </row>
    <row r="744" spans="1:8" ht="12.75">
      <c r="A744" s="1"/>
      <c r="B744" s="1"/>
      <c r="C744" s="1"/>
      <c r="D744" s="1"/>
      <c r="E744" s="1"/>
      <c r="F744" s="1"/>
      <c r="G744" s="1"/>
      <c r="H744" s="1"/>
    </row>
    <row r="745" spans="1:8" ht="12.75">
      <c r="A745" s="1"/>
      <c r="B745" s="1"/>
      <c r="C745" s="1"/>
      <c r="D745" s="1"/>
      <c r="E745" s="1"/>
      <c r="F745" s="1"/>
      <c r="G745" s="1"/>
      <c r="H745" s="1"/>
    </row>
    <row r="746" spans="1:8" ht="12.75">
      <c r="A746" s="1"/>
      <c r="B746" s="1"/>
      <c r="C746" s="1"/>
      <c r="D746" s="1"/>
      <c r="E746" s="1"/>
      <c r="F746" s="1"/>
      <c r="G746" s="1"/>
      <c r="H746" s="1"/>
    </row>
    <row r="747" spans="1:8" ht="12.75">
      <c r="A747" s="1"/>
      <c r="B747" s="1"/>
      <c r="C747" s="1"/>
      <c r="D747" s="1"/>
      <c r="E747" s="1"/>
      <c r="F747" s="1"/>
      <c r="G747" s="1"/>
      <c r="H747" s="1"/>
    </row>
    <row r="748" spans="1:8" ht="12.75">
      <c r="A748" s="1"/>
      <c r="B748" s="1"/>
      <c r="C748" s="1"/>
      <c r="D748" s="1"/>
      <c r="E748" s="1"/>
      <c r="F748" s="1"/>
      <c r="G748" s="1"/>
      <c r="H748" s="1"/>
    </row>
    <row r="749" spans="1:8" ht="12.75">
      <c r="A749" s="1"/>
      <c r="B749" s="1"/>
      <c r="C749" s="1"/>
      <c r="D749" s="1"/>
      <c r="E749" s="1"/>
      <c r="F749" s="1"/>
      <c r="G749" s="1"/>
      <c r="H749" s="1"/>
    </row>
    <row r="750" spans="1:8" ht="12.75">
      <c r="A750" s="1"/>
      <c r="B750" s="1"/>
      <c r="C750" s="1"/>
      <c r="D750" s="1"/>
      <c r="E750" s="1"/>
      <c r="F750" s="1"/>
      <c r="G750" s="1"/>
      <c r="H750" s="1"/>
    </row>
    <row r="751" spans="1:8" ht="12.75">
      <c r="A751" s="1"/>
      <c r="B751" s="1"/>
      <c r="C751" s="1"/>
      <c r="D751" s="1"/>
      <c r="E751" s="1"/>
      <c r="F751" s="1"/>
      <c r="G751" s="1"/>
      <c r="H751" s="1"/>
    </row>
    <row r="752" spans="1:8" ht="12.75">
      <c r="A752" s="1"/>
      <c r="B752" s="1"/>
      <c r="C752" s="1"/>
      <c r="D752" s="1"/>
      <c r="E752" s="1"/>
      <c r="F752" s="1"/>
      <c r="G752" s="1"/>
      <c r="H752" s="1"/>
    </row>
    <row r="753" spans="1:8" ht="12.75">
      <c r="A753" s="1"/>
      <c r="B753" s="1"/>
      <c r="C753" s="1"/>
      <c r="D753" s="1"/>
      <c r="E753" s="1"/>
      <c r="F753" s="1"/>
      <c r="G753" s="1"/>
      <c r="H753" s="1"/>
    </row>
    <row r="754" spans="1:8" ht="12.75">
      <c r="A754" s="1"/>
      <c r="B754" s="1"/>
      <c r="C754" s="1"/>
      <c r="D754" s="1"/>
      <c r="E754" s="1"/>
      <c r="F754" s="1"/>
      <c r="G754" s="1"/>
      <c r="H754" s="1"/>
    </row>
    <row r="755" spans="1:8" ht="12.75">
      <c r="A755" s="1"/>
      <c r="B755" s="1"/>
      <c r="C755" s="1"/>
      <c r="D755" s="1"/>
      <c r="E755" s="1"/>
      <c r="F755" s="1"/>
      <c r="G755" s="1"/>
      <c r="H755" s="1"/>
    </row>
    <row r="756" spans="1:8" ht="12.75">
      <c r="A756" s="1"/>
      <c r="B756" s="1"/>
      <c r="C756" s="1"/>
      <c r="D756" s="1"/>
      <c r="E756" s="1"/>
      <c r="F756" s="1"/>
      <c r="G756" s="1"/>
      <c r="H756" s="1"/>
    </row>
    <row r="757" spans="1:8" ht="12.75">
      <c r="A757" s="1"/>
      <c r="B757" s="1"/>
      <c r="C757" s="1"/>
      <c r="D757" s="1"/>
      <c r="E757" s="1"/>
      <c r="F757" s="1"/>
      <c r="G757" s="1"/>
      <c r="H757" s="1"/>
    </row>
    <row r="758" spans="1:8" ht="12.75">
      <c r="A758" s="1"/>
      <c r="B758" s="1"/>
      <c r="C758" s="1"/>
      <c r="D758" s="1"/>
      <c r="E758" s="1"/>
      <c r="F758" s="1"/>
      <c r="G758" s="1"/>
      <c r="H758" s="1"/>
    </row>
    <row r="759" spans="1:8" ht="12.75">
      <c r="A759" s="1"/>
      <c r="B759" s="1"/>
      <c r="C759" s="1"/>
      <c r="D759" s="1"/>
      <c r="E759" s="1"/>
      <c r="F759" s="1"/>
      <c r="G759" s="1"/>
      <c r="H759" s="1"/>
    </row>
    <row r="760" spans="1:8" ht="12.75">
      <c r="A760" s="1"/>
      <c r="B760" s="1"/>
      <c r="C760" s="1"/>
      <c r="D760" s="1"/>
      <c r="E760" s="1"/>
      <c r="F760" s="1"/>
      <c r="G760" s="1"/>
      <c r="H760" s="1"/>
    </row>
    <row r="761" spans="1:8" ht="12.75">
      <c r="A761" s="1"/>
      <c r="B761" s="1"/>
      <c r="C761" s="1"/>
      <c r="D761" s="1"/>
      <c r="E761" s="1"/>
      <c r="F761" s="1"/>
      <c r="G761" s="1"/>
      <c r="H761" s="1"/>
    </row>
    <row r="762" spans="1:8" ht="12.75">
      <c r="A762" s="1"/>
      <c r="B762" s="1"/>
      <c r="C762" s="1"/>
      <c r="D762" s="1"/>
      <c r="E762" s="1"/>
      <c r="F762" s="1"/>
      <c r="G762" s="1"/>
      <c r="H762" s="1"/>
    </row>
    <row r="763" spans="1:8" ht="12.75">
      <c r="A763" s="1"/>
      <c r="B763" s="1"/>
      <c r="C763" s="1"/>
      <c r="D763" s="1"/>
      <c r="E763" s="1"/>
      <c r="F763" s="1"/>
      <c r="G763" s="1"/>
      <c r="H763" s="1"/>
    </row>
    <row r="764" spans="1:8" ht="12.75">
      <c r="A764" s="1"/>
      <c r="B764" s="1"/>
      <c r="C764" s="1"/>
      <c r="D764" s="1"/>
      <c r="E764" s="1"/>
      <c r="F764" s="1"/>
      <c r="G764" s="1"/>
      <c r="H764" s="1"/>
    </row>
    <row r="765" spans="1:8" ht="12.75">
      <c r="A765" s="1"/>
      <c r="B765" s="1"/>
      <c r="C765" s="1"/>
      <c r="D765" s="1"/>
      <c r="E765" s="1"/>
      <c r="F765" s="1"/>
      <c r="G765" s="1"/>
      <c r="H765" s="1"/>
    </row>
    <row r="766" spans="1:8" ht="12.75">
      <c r="A766" s="1"/>
      <c r="B766" s="1"/>
      <c r="C766" s="1"/>
      <c r="D766" s="1"/>
      <c r="E766" s="1"/>
      <c r="F766" s="1"/>
      <c r="G766" s="1"/>
      <c r="H766" s="1"/>
    </row>
    <row r="767" spans="1:8" ht="12.75">
      <c r="A767" s="1"/>
      <c r="B767" s="1"/>
      <c r="C767" s="1"/>
      <c r="D767" s="1"/>
      <c r="E767" s="1"/>
      <c r="F767" s="1"/>
      <c r="G767" s="1"/>
      <c r="H767" s="1"/>
    </row>
    <row r="768" spans="1:8" ht="12.75">
      <c r="A768" s="1"/>
      <c r="B768" s="1"/>
      <c r="C768" s="1"/>
      <c r="D768" s="1"/>
      <c r="E768" s="1"/>
      <c r="F768" s="1"/>
      <c r="G768" s="1"/>
      <c r="H768" s="1"/>
    </row>
    <row r="769" spans="1:8" ht="12.75">
      <c r="A769" s="1"/>
      <c r="B769" s="1"/>
      <c r="C769" s="1"/>
      <c r="D769" s="1"/>
      <c r="E769" s="1"/>
      <c r="F769" s="1"/>
      <c r="G769" s="1"/>
      <c r="H769" s="1"/>
    </row>
    <row r="770" spans="1:8" ht="12.75">
      <c r="A770" s="1"/>
      <c r="B770" s="1"/>
      <c r="C770" s="1"/>
      <c r="D770" s="1"/>
      <c r="E770" s="1"/>
      <c r="F770" s="1"/>
      <c r="G770" s="1"/>
      <c r="H770" s="1"/>
    </row>
    <row r="771" spans="1:8" ht="12.75">
      <c r="A771" s="1"/>
      <c r="B771" s="1"/>
      <c r="C771" s="1"/>
      <c r="D771" s="1"/>
      <c r="E771" s="1"/>
      <c r="F771" s="1"/>
      <c r="G771" s="1"/>
      <c r="H771" s="1"/>
    </row>
    <row r="772" spans="1:8" ht="12.75">
      <c r="A772" s="1"/>
      <c r="B772" s="1"/>
      <c r="C772" s="1"/>
      <c r="D772" s="1"/>
      <c r="E772" s="1"/>
      <c r="F772" s="1"/>
      <c r="G772" s="1"/>
      <c r="H772" s="1"/>
    </row>
    <row r="773" spans="1:8" ht="12.75">
      <c r="A773" s="1"/>
      <c r="B773" s="1"/>
      <c r="C773" s="1"/>
      <c r="D773" s="1"/>
      <c r="E773" s="1"/>
      <c r="F773" s="1"/>
      <c r="G773" s="1"/>
      <c r="H773" s="1"/>
    </row>
    <row r="774" spans="1:8" ht="12.75">
      <c r="A774" s="1"/>
      <c r="B774" s="1"/>
      <c r="C774" s="1"/>
      <c r="D774" s="1"/>
      <c r="E774" s="1"/>
      <c r="F774" s="1"/>
      <c r="G774" s="1"/>
      <c r="H774" s="1"/>
    </row>
    <row r="775" spans="1:8" ht="12.75">
      <c r="A775" s="1"/>
      <c r="B775" s="1"/>
      <c r="C775" s="1"/>
      <c r="D775" s="1"/>
      <c r="E775" s="1"/>
      <c r="F775" s="1"/>
      <c r="G775" s="1"/>
      <c r="H775" s="1"/>
    </row>
    <row r="776" spans="1:8" ht="12.75">
      <c r="A776" s="1"/>
      <c r="B776" s="1"/>
      <c r="C776" s="1"/>
      <c r="D776" s="1"/>
      <c r="E776" s="1"/>
      <c r="F776" s="1"/>
      <c r="G776" s="1"/>
      <c r="H776" s="1"/>
    </row>
    <row r="777" spans="1:8" ht="12.75">
      <c r="A777" s="1"/>
      <c r="B777" s="1"/>
      <c r="C777" s="1"/>
      <c r="D777" s="1"/>
      <c r="E777" s="1"/>
      <c r="F777" s="1"/>
      <c r="G777" s="1"/>
      <c r="H777" s="1"/>
    </row>
    <row r="778" spans="1:8" ht="12.75">
      <c r="A778" s="1"/>
      <c r="B778" s="1"/>
      <c r="C778" s="1"/>
      <c r="D778" s="1"/>
      <c r="E778" s="1"/>
      <c r="F778" s="1"/>
      <c r="G778" s="1"/>
      <c r="H778" s="1"/>
    </row>
    <row r="779" spans="1:8" ht="12.75">
      <c r="A779" s="1"/>
      <c r="B779" s="1"/>
      <c r="C779" s="1"/>
      <c r="D779" s="1"/>
      <c r="E779" s="1"/>
      <c r="F779" s="1"/>
      <c r="G779" s="1"/>
      <c r="H779" s="1"/>
    </row>
    <row r="780" spans="1:8" ht="12.75">
      <c r="A780" s="1"/>
      <c r="B780" s="1"/>
      <c r="C780" s="1"/>
      <c r="D780" s="1"/>
      <c r="E780" s="1"/>
      <c r="F780" s="1"/>
      <c r="G780" s="1"/>
      <c r="H780" s="1"/>
    </row>
    <row r="781" spans="1:8" ht="12.75">
      <c r="A781" s="1"/>
      <c r="B781" s="1"/>
      <c r="C781" s="1"/>
      <c r="D781" s="1"/>
      <c r="E781" s="1"/>
      <c r="F781" s="1"/>
      <c r="G781" s="1"/>
      <c r="H781" s="1"/>
    </row>
    <row r="782" spans="1:8" ht="12.75">
      <c r="A782" s="1"/>
      <c r="B782" s="1"/>
      <c r="C782" s="1"/>
      <c r="D782" s="1"/>
      <c r="E782" s="1"/>
      <c r="F782" s="1"/>
      <c r="G782" s="1"/>
      <c r="H782" s="1"/>
    </row>
    <row r="783" spans="1:8" ht="12.75">
      <c r="A783" s="1"/>
      <c r="B783" s="1"/>
      <c r="C783" s="1"/>
      <c r="D783" s="1"/>
      <c r="E783" s="1"/>
      <c r="F783" s="1"/>
      <c r="G783" s="1"/>
      <c r="H783" s="1"/>
    </row>
    <row r="784" spans="1:8" ht="12.75">
      <c r="A784" s="1"/>
      <c r="B784" s="1"/>
      <c r="C784" s="1"/>
      <c r="D784" s="1"/>
      <c r="E784" s="1"/>
      <c r="F784" s="1"/>
      <c r="G784" s="1"/>
      <c r="H784" s="1"/>
    </row>
    <row r="785" spans="1:8" ht="12.75">
      <c r="A785" s="1"/>
      <c r="B785" s="1"/>
      <c r="C785" s="1"/>
      <c r="D785" s="1"/>
      <c r="E785" s="1"/>
      <c r="F785" s="1"/>
      <c r="G785" s="1"/>
      <c r="H785" s="1"/>
    </row>
    <row r="786" spans="1:8" ht="12.75">
      <c r="A786" s="1"/>
      <c r="B786" s="1"/>
      <c r="C786" s="1"/>
      <c r="D786" s="1"/>
      <c r="E786" s="1"/>
      <c r="F786" s="1"/>
      <c r="G786" s="1"/>
      <c r="H786" s="1"/>
    </row>
    <row r="787" spans="1:8" ht="12.75">
      <c r="A787" s="1"/>
      <c r="B787" s="1"/>
      <c r="C787" s="1"/>
      <c r="D787" s="1"/>
      <c r="E787" s="1"/>
      <c r="F787" s="1"/>
      <c r="G787" s="1"/>
      <c r="H787" s="1"/>
    </row>
    <row r="788" spans="1:8" ht="12.75">
      <c r="A788" s="1"/>
      <c r="B788" s="1"/>
      <c r="C788" s="1"/>
      <c r="D788" s="1"/>
      <c r="E788" s="1"/>
      <c r="F788" s="1"/>
      <c r="G788" s="1"/>
      <c r="H788" s="1"/>
    </row>
    <row r="789" spans="1:8" ht="12.75">
      <c r="A789" s="1"/>
      <c r="B789" s="1"/>
      <c r="C789" s="1"/>
      <c r="D789" s="1"/>
      <c r="E789" s="1"/>
      <c r="F789" s="1"/>
      <c r="G789" s="1"/>
      <c r="H789" s="1"/>
    </row>
    <row r="790" spans="1:8" ht="12.75">
      <c r="A790" s="1"/>
      <c r="B790" s="1"/>
      <c r="C790" s="1"/>
      <c r="D790" s="1"/>
      <c r="E790" s="1"/>
      <c r="F790" s="1"/>
      <c r="G790" s="1"/>
      <c r="H790" s="1"/>
    </row>
    <row r="791" spans="1:8" ht="12.75">
      <c r="A791" s="1"/>
      <c r="B791" s="1"/>
      <c r="C791" s="1"/>
      <c r="D791" s="1"/>
      <c r="E791" s="1"/>
      <c r="F791" s="1"/>
      <c r="G791" s="1"/>
      <c r="H791" s="1"/>
    </row>
    <row r="792" spans="1:8" ht="12.75">
      <c r="A792" s="1"/>
      <c r="B792" s="1"/>
      <c r="C792" s="1"/>
      <c r="D792" s="1"/>
      <c r="E792" s="1"/>
      <c r="F792" s="1"/>
      <c r="G792" s="1"/>
      <c r="H792" s="1"/>
    </row>
    <row r="793" spans="1:8" ht="12.75">
      <c r="A793" s="1"/>
      <c r="B793" s="1"/>
      <c r="C793" s="1"/>
      <c r="D793" s="1"/>
      <c r="E793" s="1"/>
      <c r="F793" s="1"/>
      <c r="G793" s="1"/>
      <c r="H793" s="1"/>
    </row>
    <row r="794" spans="1:8" ht="12.75">
      <c r="A794" s="1"/>
      <c r="B794" s="1"/>
      <c r="C794" s="1"/>
      <c r="D794" s="1"/>
      <c r="E794" s="1"/>
      <c r="F794" s="1"/>
      <c r="G794" s="1"/>
      <c r="H794" s="1"/>
    </row>
    <row r="795" spans="1:8" ht="12.75">
      <c r="A795" s="1"/>
      <c r="B795" s="1"/>
      <c r="C795" s="1"/>
      <c r="D795" s="1"/>
      <c r="E795" s="1"/>
      <c r="F795" s="1"/>
      <c r="G795" s="1"/>
      <c r="H795" s="1"/>
    </row>
    <row r="796" spans="1:8" ht="12.75">
      <c r="A796" s="1"/>
      <c r="B796" s="1"/>
      <c r="C796" s="1"/>
      <c r="D796" s="1"/>
      <c r="E796" s="1"/>
      <c r="F796" s="1"/>
      <c r="G796" s="1"/>
      <c r="H796" s="1"/>
    </row>
    <row r="797" spans="1:8" ht="12.75">
      <c r="A797" s="1"/>
      <c r="B797" s="1"/>
      <c r="C797" s="1"/>
      <c r="D797" s="1"/>
      <c r="E797" s="1"/>
      <c r="F797" s="1"/>
      <c r="G797" s="1"/>
      <c r="H797" s="1"/>
    </row>
    <row r="798" spans="1:8" ht="12.75">
      <c r="A798" s="1"/>
      <c r="B798" s="1"/>
      <c r="C798" s="1"/>
      <c r="D798" s="1"/>
      <c r="E798" s="1"/>
      <c r="F798" s="1"/>
      <c r="G798" s="1"/>
      <c r="H798" s="1"/>
    </row>
    <row r="799" spans="1:8" ht="12.75">
      <c r="A799" s="1"/>
      <c r="B799" s="1"/>
      <c r="C799" s="1"/>
      <c r="D799" s="1"/>
      <c r="E799" s="1"/>
      <c r="F799" s="1"/>
      <c r="G799" s="1"/>
      <c r="H799" s="1"/>
    </row>
    <row r="800" spans="1:8" ht="12.75">
      <c r="A800" s="1"/>
      <c r="B800" s="1"/>
      <c r="C800" s="1"/>
      <c r="D800" s="1"/>
      <c r="E800" s="1"/>
      <c r="F800" s="1"/>
      <c r="G800" s="1"/>
      <c r="H800" s="1"/>
    </row>
    <row r="801" spans="1:8" ht="12.75">
      <c r="A801" s="1"/>
      <c r="B801" s="1"/>
      <c r="C801" s="1"/>
      <c r="D801" s="1"/>
      <c r="E801" s="1"/>
      <c r="F801" s="1"/>
      <c r="G801" s="1"/>
      <c r="H801" s="1"/>
    </row>
    <row r="802" spans="1:8" ht="12.75">
      <c r="A802" s="1"/>
      <c r="B802" s="1"/>
      <c r="C802" s="1"/>
      <c r="D802" s="1"/>
      <c r="E802" s="1"/>
      <c r="F802" s="1"/>
      <c r="G802" s="1"/>
      <c r="H802" s="1"/>
    </row>
    <row r="803" spans="1:8" ht="12.75">
      <c r="A803" s="1"/>
      <c r="B803" s="1"/>
      <c r="C803" s="1"/>
      <c r="D803" s="1"/>
      <c r="E803" s="1"/>
      <c r="F803" s="1"/>
      <c r="G803" s="1"/>
      <c r="H803" s="1"/>
    </row>
    <row r="804" spans="1:8" ht="12.75">
      <c r="A804" s="1"/>
      <c r="B804" s="1"/>
      <c r="C804" s="1"/>
      <c r="D804" s="1"/>
      <c r="E804" s="1"/>
      <c r="F804" s="1"/>
      <c r="G804" s="1"/>
      <c r="H804" s="1"/>
    </row>
    <row r="805" spans="1:8" ht="12.75">
      <c r="A805" s="1"/>
      <c r="B805" s="1"/>
      <c r="C805" s="1"/>
      <c r="D805" s="1"/>
      <c r="E805" s="1"/>
      <c r="F805" s="1"/>
      <c r="G805" s="1"/>
      <c r="H805" s="1"/>
    </row>
    <row r="806" spans="1:8" ht="12.75">
      <c r="A806" s="1"/>
      <c r="B806" s="1"/>
      <c r="C806" s="1"/>
      <c r="D806" s="1"/>
      <c r="E806" s="1"/>
      <c r="F806" s="1"/>
      <c r="G806" s="1"/>
      <c r="H806" s="1"/>
    </row>
    <row r="807" spans="1:8" ht="12.75">
      <c r="A807" s="1"/>
      <c r="B807" s="1"/>
      <c r="C807" s="1"/>
      <c r="D807" s="1"/>
      <c r="E807" s="1"/>
      <c r="F807" s="1"/>
      <c r="G807" s="1"/>
      <c r="H807" s="1"/>
    </row>
    <row r="808" spans="1:8" ht="12.75">
      <c r="A808" s="1"/>
      <c r="B808" s="1"/>
      <c r="C808" s="1"/>
      <c r="D808" s="1"/>
      <c r="E808" s="1"/>
      <c r="F808" s="1"/>
      <c r="G808" s="1"/>
      <c r="H808" s="1"/>
    </row>
    <row r="809" spans="1:8" ht="12.75">
      <c r="A809" s="1"/>
      <c r="B809" s="1"/>
      <c r="C809" s="1"/>
      <c r="D809" s="1"/>
      <c r="E809" s="1"/>
      <c r="F809" s="1"/>
      <c r="G809" s="1"/>
      <c r="H809" s="1"/>
    </row>
    <row r="810" spans="1:8" ht="12.75">
      <c r="A810" s="1"/>
      <c r="B810" s="1"/>
      <c r="C810" s="1"/>
      <c r="D810" s="1"/>
      <c r="E810" s="1"/>
      <c r="F810" s="1"/>
      <c r="G810" s="1"/>
      <c r="H810" s="1"/>
    </row>
    <row r="811" spans="1:8" ht="12.75">
      <c r="A811" s="1"/>
      <c r="B811" s="1"/>
      <c r="C811" s="1"/>
      <c r="D811" s="1"/>
      <c r="E811" s="1"/>
      <c r="F811" s="1"/>
      <c r="G811" s="1"/>
      <c r="H811" s="1"/>
    </row>
    <row r="812" spans="1:8" ht="12.75">
      <c r="A812" s="1"/>
      <c r="B812" s="1"/>
      <c r="C812" s="1"/>
      <c r="D812" s="1"/>
      <c r="E812" s="1"/>
      <c r="F812" s="1"/>
      <c r="G812" s="1"/>
      <c r="H812" s="1"/>
    </row>
    <row r="813" spans="1:8" ht="12.75">
      <c r="A813" s="1"/>
      <c r="B813" s="1"/>
      <c r="C813" s="1"/>
      <c r="D813" s="1"/>
      <c r="E813" s="1"/>
      <c r="F813" s="1"/>
      <c r="G813" s="1"/>
      <c r="H813" s="1"/>
    </row>
    <row r="814" spans="1:8" ht="12.75">
      <c r="A814" s="1"/>
      <c r="B814" s="1"/>
      <c r="C814" s="1"/>
      <c r="D814" s="1"/>
      <c r="E814" s="1"/>
      <c r="F814" s="1"/>
      <c r="G814" s="1"/>
      <c r="H814" s="1"/>
    </row>
    <row r="815" spans="1:8" ht="12.75">
      <c r="A815" s="1"/>
      <c r="B815" s="1"/>
      <c r="C815" s="1"/>
      <c r="D815" s="1"/>
      <c r="E815" s="1"/>
      <c r="F815" s="1"/>
      <c r="G815" s="1"/>
      <c r="H815" s="1"/>
    </row>
    <row r="816" spans="1:8" ht="12.75">
      <c r="A816" s="1"/>
      <c r="B816" s="1"/>
      <c r="C816" s="1"/>
      <c r="D816" s="1"/>
      <c r="E816" s="1"/>
      <c r="F816" s="1"/>
      <c r="G816" s="1"/>
      <c r="H816" s="1"/>
    </row>
    <row r="817" spans="1:8" ht="12.75">
      <c r="A817" s="1"/>
      <c r="B817" s="1"/>
      <c r="C817" s="1"/>
      <c r="D817" s="1"/>
      <c r="E817" s="1"/>
      <c r="F817" s="1"/>
      <c r="G817" s="1"/>
      <c r="H817" s="1"/>
    </row>
    <row r="818" spans="1:8" ht="12.75">
      <c r="A818" s="1"/>
      <c r="B818" s="1"/>
      <c r="C818" s="1"/>
      <c r="D818" s="1"/>
      <c r="E818" s="1"/>
      <c r="F818" s="1"/>
      <c r="G818" s="1"/>
      <c r="H818" s="1"/>
    </row>
    <row r="819" spans="1:8" ht="12.75">
      <c r="A819" s="1"/>
      <c r="B819" s="1"/>
      <c r="C819" s="1"/>
      <c r="D819" s="1"/>
      <c r="E819" s="1"/>
      <c r="F819" s="1"/>
      <c r="G819" s="1"/>
      <c r="H819" s="1"/>
    </row>
    <row r="820" spans="1:8" ht="12.75">
      <c r="A820" s="1"/>
      <c r="B820" s="1"/>
      <c r="C820" s="1"/>
      <c r="D820" s="1"/>
      <c r="E820" s="1"/>
      <c r="F820" s="1"/>
      <c r="G820" s="1"/>
      <c r="H820" s="1"/>
    </row>
    <row r="821" spans="1:8" ht="12.75">
      <c r="A821" s="1"/>
      <c r="B821" s="1"/>
      <c r="C821" s="1"/>
      <c r="D821" s="1"/>
      <c r="E821" s="1"/>
      <c r="F821" s="1"/>
      <c r="G821" s="1"/>
      <c r="H821" s="1"/>
    </row>
    <row r="822" spans="1:8" ht="12.75">
      <c r="A822" s="1"/>
      <c r="B822" s="1"/>
      <c r="C822" s="1"/>
      <c r="D822" s="1"/>
      <c r="E822" s="1"/>
      <c r="F822" s="1"/>
      <c r="G822" s="1"/>
      <c r="H822" s="1"/>
    </row>
    <row r="823" spans="1:8" ht="12.75">
      <c r="A823" s="1"/>
      <c r="B823" s="1"/>
      <c r="C823" s="1"/>
      <c r="D823" s="1"/>
      <c r="E823" s="1"/>
      <c r="F823" s="1"/>
      <c r="G823" s="1"/>
      <c r="H823" s="1"/>
    </row>
    <row r="824" spans="1:8" ht="12.75">
      <c r="A824" s="1"/>
      <c r="B824" s="1"/>
      <c r="C824" s="1"/>
      <c r="D824" s="1"/>
      <c r="E824" s="1"/>
      <c r="F824" s="1"/>
      <c r="G824" s="1"/>
      <c r="H824" s="1"/>
    </row>
    <row r="825" spans="1:8" ht="12.75">
      <c r="A825" s="1"/>
      <c r="B825" s="1"/>
      <c r="C825" s="1"/>
      <c r="D825" s="1"/>
      <c r="E825" s="1"/>
      <c r="F825" s="1"/>
      <c r="G825" s="1"/>
      <c r="H825" s="1"/>
    </row>
    <row r="826" spans="1:8" ht="12.75">
      <c r="A826" s="1"/>
      <c r="B826" s="1"/>
      <c r="C826" s="1"/>
      <c r="D826" s="1"/>
      <c r="E826" s="1"/>
      <c r="F826" s="1"/>
      <c r="G826" s="1"/>
      <c r="H826" s="1"/>
    </row>
    <row r="827" spans="1:8" ht="12.75">
      <c r="A827" s="1"/>
      <c r="B827" s="1"/>
      <c r="C827" s="1"/>
      <c r="D827" s="1"/>
      <c r="E827" s="1"/>
      <c r="F827" s="1"/>
      <c r="G827" s="1"/>
      <c r="H827" s="1"/>
    </row>
    <row r="828" spans="1:8" ht="12.75">
      <c r="A828" s="1"/>
      <c r="B828" s="1"/>
      <c r="C828" s="1"/>
      <c r="D828" s="1"/>
      <c r="E828" s="1"/>
      <c r="F828" s="1"/>
      <c r="G828" s="1"/>
      <c r="H828" s="1"/>
    </row>
    <row r="829" spans="1:8" ht="12.75">
      <c r="A829" s="1"/>
      <c r="B829" s="1"/>
      <c r="C829" s="1"/>
      <c r="D829" s="1"/>
      <c r="E829" s="1"/>
      <c r="F829" s="1"/>
      <c r="G829" s="1"/>
      <c r="H829" s="1"/>
    </row>
    <row r="830" spans="1:8" ht="12.75">
      <c r="A830" s="1"/>
      <c r="B830" s="1"/>
      <c r="C830" s="1"/>
      <c r="D830" s="1"/>
      <c r="E830" s="1"/>
      <c r="F830" s="1"/>
      <c r="G830" s="1"/>
      <c r="H830" s="1"/>
    </row>
    <row r="831" spans="1:8" ht="12.75">
      <c r="A831" s="1"/>
      <c r="B831" s="1"/>
      <c r="C831" s="1"/>
      <c r="D831" s="1"/>
      <c r="E831" s="1"/>
      <c r="F831" s="1"/>
      <c r="G831" s="1"/>
      <c r="H831" s="1"/>
    </row>
    <row r="832" spans="1:8" ht="12.75">
      <c r="A832" s="1"/>
      <c r="B832" s="1"/>
      <c r="C832" s="1"/>
      <c r="D832" s="1"/>
      <c r="E832" s="1"/>
      <c r="F832" s="1"/>
      <c r="G832" s="1"/>
      <c r="H832" s="1"/>
    </row>
    <row r="833" spans="1:8" ht="12.75">
      <c r="A833" s="1"/>
      <c r="B833" s="1"/>
      <c r="C833" s="1"/>
      <c r="D833" s="1"/>
      <c r="E833" s="1"/>
      <c r="F833" s="1"/>
      <c r="G833" s="1"/>
      <c r="H833" s="1"/>
    </row>
    <row r="834" spans="1:8" ht="12.75">
      <c r="A834" s="1"/>
      <c r="B834" s="1"/>
      <c r="C834" s="1"/>
      <c r="D834" s="1"/>
      <c r="E834" s="1"/>
      <c r="F834" s="1"/>
      <c r="G834" s="1"/>
      <c r="H834" s="1"/>
    </row>
    <row r="835" spans="1:8" ht="12.75">
      <c r="A835" s="1"/>
      <c r="B835" s="1"/>
      <c r="C835" s="1"/>
      <c r="D835" s="1"/>
      <c r="E835" s="1"/>
      <c r="F835" s="1"/>
      <c r="G835" s="1"/>
      <c r="H835" s="1"/>
    </row>
    <row r="836" spans="1:8" ht="12.75">
      <c r="A836" s="1"/>
      <c r="B836" s="1"/>
      <c r="C836" s="1"/>
      <c r="D836" s="1"/>
      <c r="E836" s="1"/>
      <c r="F836" s="1"/>
      <c r="G836" s="1"/>
      <c r="H836" s="1"/>
    </row>
    <row r="837" spans="1:8" ht="12.75">
      <c r="A837" s="1"/>
      <c r="B837" s="1"/>
      <c r="C837" s="1"/>
      <c r="D837" s="1"/>
      <c r="E837" s="1"/>
      <c r="F837" s="1"/>
      <c r="G837" s="1"/>
      <c r="H837" s="1"/>
    </row>
    <row r="838" spans="1:8" ht="12.75">
      <c r="A838" s="1"/>
      <c r="B838" s="1"/>
      <c r="C838" s="1"/>
      <c r="D838" s="1"/>
      <c r="E838" s="1"/>
      <c r="F838" s="1"/>
      <c r="G838" s="1"/>
      <c r="H838" s="1"/>
    </row>
    <row r="839" spans="1:8" ht="12.75">
      <c r="A839" s="1"/>
      <c r="B839" s="1"/>
      <c r="C839" s="1"/>
      <c r="D839" s="1"/>
      <c r="E839" s="1"/>
      <c r="F839" s="1"/>
      <c r="G839" s="1"/>
      <c r="H839" s="1"/>
    </row>
    <row r="840" spans="1:8" ht="12.75">
      <c r="A840" s="1"/>
      <c r="B840" s="1"/>
      <c r="C840" s="1"/>
      <c r="D840" s="1"/>
      <c r="E840" s="1"/>
      <c r="F840" s="1"/>
      <c r="G840" s="1"/>
      <c r="H840" s="1"/>
    </row>
    <row r="841" spans="1:8" ht="12.75">
      <c r="A841" s="1"/>
      <c r="B841" s="1"/>
      <c r="C841" s="1"/>
      <c r="D841" s="1"/>
      <c r="E841" s="1"/>
      <c r="F841" s="1"/>
      <c r="G841" s="1"/>
      <c r="H841" s="1"/>
    </row>
    <row r="842" spans="1:8" ht="12.75">
      <c r="A842" s="1"/>
      <c r="B842" s="1"/>
      <c r="C842" s="1"/>
      <c r="D842" s="1"/>
      <c r="E842" s="1"/>
      <c r="F842" s="1"/>
      <c r="G842" s="1"/>
      <c r="H842" s="1"/>
    </row>
    <row r="843" spans="1:8" ht="12.75">
      <c r="A843" s="1"/>
      <c r="B843" s="1"/>
      <c r="C843" s="1"/>
      <c r="D843" s="1"/>
      <c r="E843" s="1"/>
      <c r="F843" s="1"/>
      <c r="G843" s="1"/>
      <c r="H843" s="1"/>
    </row>
    <row r="844" spans="1:8" ht="12.75">
      <c r="A844" s="1"/>
      <c r="B844" s="1"/>
      <c r="C844" s="1"/>
      <c r="D844" s="1"/>
      <c r="E844" s="1"/>
      <c r="F844" s="1"/>
      <c r="G844" s="1"/>
      <c r="H844" s="1"/>
    </row>
    <row r="845" spans="1:8" ht="12.75">
      <c r="A845" s="1"/>
      <c r="B845" s="1"/>
      <c r="C845" s="1"/>
      <c r="D845" s="1"/>
      <c r="E845" s="1"/>
      <c r="F845" s="1"/>
      <c r="G845" s="1"/>
      <c r="H845" s="1"/>
    </row>
    <row r="846" spans="1:8" ht="12.75">
      <c r="A846" s="1"/>
      <c r="B846" s="1"/>
      <c r="C846" s="1"/>
      <c r="D846" s="1"/>
      <c r="E846" s="1"/>
      <c r="F846" s="1"/>
      <c r="G846" s="1"/>
      <c r="H846" s="1"/>
    </row>
    <row r="847" spans="1:8" ht="12.75">
      <c r="A847" s="1"/>
      <c r="B847" s="1"/>
      <c r="C847" s="1"/>
      <c r="D847" s="1"/>
      <c r="E847" s="1"/>
      <c r="F847" s="1"/>
      <c r="G847" s="1"/>
      <c r="H847" s="1"/>
    </row>
    <row r="848" spans="1:8" ht="12.75">
      <c r="A848" s="1"/>
      <c r="B848" s="1"/>
      <c r="C848" s="1"/>
      <c r="D848" s="1"/>
      <c r="E848" s="1"/>
      <c r="F848" s="1"/>
      <c r="G848" s="1"/>
      <c r="H848" s="1"/>
    </row>
    <row r="849" spans="1:8" ht="12.75">
      <c r="A849" s="1"/>
      <c r="B849" s="1"/>
      <c r="C849" s="1"/>
      <c r="D849" s="1"/>
      <c r="E849" s="1"/>
      <c r="F849" s="1"/>
      <c r="G849" s="1"/>
      <c r="H849" s="1"/>
    </row>
    <row r="850" spans="1:8" ht="12.75">
      <c r="A850" s="1"/>
      <c r="B850" s="1"/>
      <c r="C850" s="1"/>
      <c r="D850" s="1"/>
      <c r="E850" s="1"/>
      <c r="F850" s="1"/>
      <c r="G850" s="1"/>
      <c r="H850" s="1"/>
    </row>
    <row r="851" spans="1:8" ht="12.75">
      <c r="A851" s="1"/>
      <c r="B851" s="1"/>
      <c r="C851" s="1"/>
      <c r="D851" s="1"/>
      <c r="E851" s="1"/>
      <c r="F851" s="1"/>
      <c r="G851" s="1"/>
      <c r="H851" s="1"/>
    </row>
    <row r="852" spans="1:8" ht="12.75">
      <c r="A852" s="1"/>
      <c r="B852" s="1"/>
      <c r="C852" s="1"/>
      <c r="D852" s="1"/>
      <c r="E852" s="1"/>
      <c r="F852" s="1"/>
      <c r="G852" s="1"/>
      <c r="H852" s="1"/>
    </row>
    <row r="853" spans="1:8" ht="12.75">
      <c r="A853" s="1"/>
      <c r="B853" s="1"/>
      <c r="C853" s="1"/>
      <c r="D853" s="1"/>
      <c r="E853" s="1"/>
      <c r="F853" s="1"/>
      <c r="G853" s="1"/>
      <c r="H853" s="1"/>
    </row>
    <row r="854" spans="1:8" ht="12.75">
      <c r="A854" s="1"/>
      <c r="B854" s="1"/>
      <c r="C854" s="1"/>
      <c r="D854" s="1"/>
      <c r="E854" s="1"/>
      <c r="F854" s="1"/>
      <c r="G854" s="1"/>
      <c r="H854" s="1"/>
    </row>
    <row r="855" spans="1:8" ht="12.75">
      <c r="A855" s="1"/>
      <c r="B855" s="1"/>
      <c r="C855" s="1"/>
      <c r="D855" s="1"/>
      <c r="E855" s="1"/>
      <c r="F855" s="1"/>
      <c r="G855" s="1"/>
      <c r="H855" s="1"/>
    </row>
    <row r="856" spans="1:8" ht="12.75">
      <c r="A856" s="1"/>
      <c r="B856" s="1"/>
      <c r="C856" s="1"/>
      <c r="D856" s="1"/>
      <c r="E856" s="1"/>
      <c r="F856" s="1"/>
      <c r="G856" s="1"/>
      <c r="H856" s="1"/>
    </row>
    <row r="857" spans="1:8" ht="12.75">
      <c r="A857" s="1"/>
      <c r="B857" s="1"/>
      <c r="C857" s="1"/>
      <c r="D857" s="1"/>
      <c r="E857" s="1"/>
      <c r="F857" s="1"/>
      <c r="G857" s="1"/>
      <c r="H857" s="1"/>
    </row>
    <row r="858" spans="1:8" ht="12.75">
      <c r="A858" s="1"/>
      <c r="B858" s="1"/>
      <c r="C858" s="1"/>
      <c r="D858" s="1"/>
      <c r="E858" s="1"/>
      <c r="F858" s="1"/>
      <c r="G858" s="1"/>
      <c r="H858" s="1"/>
    </row>
    <row r="859" spans="1:8" ht="12.75">
      <c r="A859" s="1"/>
      <c r="B859" s="1"/>
      <c r="C859" s="1"/>
      <c r="D859" s="1"/>
      <c r="E859" s="1"/>
      <c r="F859" s="1"/>
      <c r="G859" s="1"/>
      <c r="H859" s="1"/>
    </row>
    <row r="860" spans="1:8" ht="12.75">
      <c r="A860" s="1"/>
      <c r="B860" s="1"/>
      <c r="C860" s="1"/>
      <c r="D860" s="1"/>
      <c r="E860" s="1"/>
      <c r="F860" s="1"/>
      <c r="G860" s="1"/>
      <c r="H860" s="1"/>
    </row>
    <row r="861" spans="1:8" ht="12.75">
      <c r="A861" s="1"/>
      <c r="B861" s="1"/>
      <c r="C861" s="1"/>
      <c r="D861" s="1"/>
      <c r="E861" s="1"/>
      <c r="F861" s="1"/>
      <c r="G861" s="1"/>
      <c r="H861" s="1"/>
    </row>
    <row r="862" spans="1:8" ht="12.75">
      <c r="A862" s="1"/>
      <c r="B862" s="1"/>
      <c r="C862" s="1"/>
      <c r="D862" s="1"/>
      <c r="E862" s="1"/>
      <c r="F862" s="1"/>
      <c r="G862" s="1"/>
      <c r="H862" s="1"/>
    </row>
    <row r="863" spans="1:8" ht="12.75">
      <c r="A863" s="1"/>
      <c r="B863" s="1"/>
      <c r="C863" s="1"/>
      <c r="D863" s="1"/>
      <c r="E863" s="1"/>
      <c r="F863" s="1"/>
      <c r="G863" s="1"/>
      <c r="H863" s="1"/>
    </row>
    <row r="864" spans="1:8" ht="12.75">
      <c r="A864" s="1"/>
      <c r="B864" s="1"/>
      <c r="C864" s="1"/>
      <c r="D864" s="1"/>
      <c r="E864" s="1"/>
      <c r="F864" s="1"/>
      <c r="G864" s="1"/>
      <c r="H864" s="1"/>
    </row>
    <row r="865" spans="1:8" ht="12.75">
      <c r="A865" s="1"/>
      <c r="B865" s="1"/>
      <c r="C865" s="1"/>
      <c r="D865" s="1"/>
      <c r="E865" s="1"/>
      <c r="F865" s="1"/>
      <c r="G865" s="1"/>
      <c r="H865" s="1"/>
    </row>
    <row r="866" spans="1:8" ht="12.75">
      <c r="A866" s="1"/>
      <c r="B866" s="1"/>
      <c r="C866" s="1"/>
      <c r="D866" s="1"/>
      <c r="E866" s="1"/>
      <c r="F866" s="1"/>
      <c r="G866" s="1"/>
      <c r="H866" s="1"/>
    </row>
    <row r="867" spans="1:8" ht="12.75">
      <c r="A867" s="1"/>
      <c r="B867" s="1"/>
      <c r="C867" s="1"/>
      <c r="D867" s="1"/>
      <c r="E867" s="1"/>
      <c r="F867" s="1"/>
      <c r="G867" s="1"/>
      <c r="H867" s="1"/>
    </row>
    <row r="868" spans="1:8" ht="12.75">
      <c r="A868" s="1"/>
      <c r="B868" s="1"/>
      <c r="C868" s="1"/>
      <c r="D868" s="1"/>
      <c r="E868" s="1"/>
      <c r="F868" s="1"/>
      <c r="G868" s="1"/>
      <c r="H868" s="1"/>
    </row>
    <row r="869" spans="1:8" ht="12.75">
      <c r="A869" s="1"/>
      <c r="B869" s="1"/>
      <c r="C869" s="1"/>
      <c r="D869" s="1"/>
      <c r="E869" s="1"/>
      <c r="F869" s="1"/>
      <c r="G869" s="1"/>
      <c r="H869" s="1"/>
    </row>
    <row r="870" spans="1:8" ht="12.75">
      <c r="A870" s="1"/>
      <c r="B870" s="1"/>
      <c r="C870" s="1"/>
      <c r="D870" s="1"/>
      <c r="E870" s="1"/>
      <c r="F870" s="1"/>
      <c r="G870" s="1"/>
      <c r="H870" s="1"/>
    </row>
    <row r="871" spans="1:8" ht="12.75">
      <c r="A871" s="1"/>
      <c r="B871" s="1"/>
      <c r="C871" s="1"/>
      <c r="D871" s="1"/>
      <c r="E871" s="1"/>
      <c r="F871" s="1"/>
      <c r="G871" s="1"/>
      <c r="H871" s="1"/>
    </row>
    <row r="872" spans="1:8" ht="12.75">
      <c r="A872" s="1"/>
      <c r="B872" s="1"/>
      <c r="C872" s="1"/>
      <c r="D872" s="1"/>
      <c r="E872" s="1"/>
      <c r="F872" s="1"/>
      <c r="G872" s="1"/>
      <c r="H872" s="1"/>
    </row>
    <row r="873" spans="1:8" ht="12.75">
      <c r="A873" s="1"/>
      <c r="B873" s="1"/>
      <c r="C873" s="1"/>
      <c r="D873" s="1"/>
      <c r="E873" s="1"/>
      <c r="F873" s="1"/>
      <c r="G873" s="1"/>
      <c r="H873" s="1"/>
    </row>
    <row r="874" spans="1:8" ht="12.75">
      <c r="A874" s="1"/>
      <c r="B874" s="1"/>
      <c r="C874" s="1"/>
      <c r="D874" s="1"/>
      <c r="E874" s="1"/>
      <c r="F874" s="1"/>
      <c r="G874" s="1"/>
      <c r="H874" s="1"/>
    </row>
    <row r="875" spans="1:8" ht="12.75">
      <c r="A875" s="1"/>
      <c r="B875" s="1"/>
      <c r="C875" s="1"/>
      <c r="D875" s="1"/>
      <c r="E875" s="1"/>
      <c r="F875" s="1"/>
      <c r="G875" s="1"/>
      <c r="H875" s="1"/>
    </row>
    <row r="876" spans="1:8" ht="12.75">
      <c r="A876" s="1"/>
      <c r="B876" s="1"/>
      <c r="C876" s="1"/>
      <c r="D876" s="1"/>
      <c r="E876" s="1"/>
      <c r="F876" s="1"/>
      <c r="G876" s="1"/>
      <c r="H876" s="1"/>
    </row>
    <row r="877" spans="1:8" ht="12.75">
      <c r="A877" s="1"/>
      <c r="B877" s="1"/>
      <c r="C877" s="1"/>
      <c r="D877" s="1"/>
      <c r="E877" s="1"/>
      <c r="F877" s="1"/>
      <c r="G877" s="1"/>
      <c r="H877" s="1"/>
    </row>
    <row r="878" spans="1:8" ht="12.75">
      <c r="A878" s="1"/>
      <c r="B878" s="1"/>
      <c r="C878" s="1"/>
      <c r="D878" s="1"/>
      <c r="E878" s="1"/>
      <c r="F878" s="1"/>
      <c r="G878" s="1"/>
      <c r="H878" s="1"/>
    </row>
    <row r="879" spans="1:8" ht="12.75">
      <c r="A879" s="1"/>
      <c r="B879" s="1"/>
      <c r="C879" s="1"/>
      <c r="D879" s="1"/>
      <c r="E879" s="1"/>
      <c r="F879" s="1"/>
      <c r="G879" s="1"/>
      <c r="H879" s="1"/>
    </row>
    <row r="880" spans="1:8" ht="12.75">
      <c r="A880" s="1"/>
      <c r="B880" s="1"/>
      <c r="C880" s="1"/>
      <c r="D880" s="1"/>
      <c r="E880" s="1"/>
      <c r="F880" s="1"/>
      <c r="G880" s="1"/>
      <c r="H880" s="1"/>
    </row>
    <row r="881" spans="1:8" ht="12.75">
      <c r="A881" s="1"/>
      <c r="B881" s="1"/>
      <c r="C881" s="1"/>
      <c r="D881" s="1"/>
      <c r="E881" s="1"/>
      <c r="F881" s="1"/>
      <c r="G881" s="1"/>
      <c r="H881" s="1"/>
    </row>
    <row r="882" spans="1:8" ht="12.75">
      <c r="A882" s="1"/>
      <c r="B882" s="1"/>
      <c r="C882" s="1"/>
      <c r="D882" s="1"/>
      <c r="E882" s="1"/>
      <c r="F882" s="1"/>
      <c r="G882" s="1"/>
      <c r="H882" s="1"/>
    </row>
    <row r="883" spans="1:8" ht="12.75">
      <c r="A883" s="1"/>
      <c r="B883" s="1"/>
      <c r="C883" s="1"/>
      <c r="D883" s="1"/>
      <c r="E883" s="1"/>
      <c r="F883" s="1"/>
      <c r="G883" s="1"/>
      <c r="H883" s="1"/>
    </row>
    <row r="884" spans="1:8" ht="12.75">
      <c r="A884" s="1"/>
      <c r="B884" s="1"/>
      <c r="C884" s="1"/>
      <c r="D884" s="1"/>
      <c r="E884" s="1"/>
      <c r="F884" s="1"/>
      <c r="G884" s="1"/>
      <c r="H884" s="1"/>
    </row>
    <row r="885" spans="1:8" ht="12.75">
      <c r="A885" s="1"/>
      <c r="B885" s="1"/>
      <c r="C885" s="1"/>
      <c r="D885" s="1"/>
      <c r="E885" s="1"/>
      <c r="F885" s="1"/>
      <c r="G885" s="1"/>
      <c r="H885" s="1"/>
    </row>
    <row r="886" spans="1:8" ht="12.75">
      <c r="A886" s="1"/>
      <c r="B886" s="1"/>
      <c r="C886" s="1"/>
      <c r="D886" s="1"/>
      <c r="E886" s="1"/>
      <c r="F886" s="1"/>
      <c r="G886" s="1"/>
      <c r="H886" s="1"/>
    </row>
    <row r="887" spans="1:8" ht="12.75">
      <c r="A887" s="1"/>
      <c r="B887" s="1"/>
      <c r="C887" s="1"/>
      <c r="D887" s="1"/>
      <c r="E887" s="1"/>
      <c r="F887" s="1"/>
      <c r="G887" s="1"/>
      <c r="H887" s="1"/>
    </row>
    <row r="888" spans="1:8" ht="12.75">
      <c r="A888" s="1"/>
      <c r="B888" s="1"/>
      <c r="C888" s="1"/>
      <c r="D888" s="1"/>
      <c r="E888" s="1"/>
      <c r="F888" s="1"/>
      <c r="G888" s="1"/>
      <c r="H888" s="1"/>
    </row>
    <row r="889" spans="1:8" ht="12.75">
      <c r="A889" s="1"/>
      <c r="B889" s="1"/>
      <c r="C889" s="1"/>
      <c r="D889" s="1"/>
      <c r="E889" s="1"/>
      <c r="F889" s="1"/>
      <c r="G889" s="1"/>
      <c r="H889" s="1"/>
    </row>
    <row r="890" spans="1:8" ht="12.75">
      <c r="A890" s="1"/>
      <c r="B890" s="1"/>
      <c r="C890" s="1"/>
      <c r="D890" s="1"/>
      <c r="E890" s="1"/>
      <c r="F890" s="1"/>
      <c r="G890" s="1"/>
      <c r="H890" s="1"/>
    </row>
    <row r="891" spans="1:8" ht="12.75">
      <c r="A891" s="1"/>
      <c r="B891" s="1"/>
      <c r="C891" s="1"/>
      <c r="D891" s="1"/>
      <c r="E891" s="1"/>
      <c r="F891" s="1"/>
      <c r="G891" s="1"/>
      <c r="H891" s="1"/>
    </row>
    <row r="892" spans="1:8" ht="12.75">
      <c r="A892" s="1"/>
      <c r="B892" s="1"/>
      <c r="C892" s="1"/>
      <c r="D892" s="1"/>
      <c r="E892" s="1"/>
      <c r="F892" s="1"/>
      <c r="G892" s="1"/>
      <c r="H892" s="1"/>
    </row>
    <row r="893" spans="1:8" ht="12.75">
      <c r="A893" s="1"/>
      <c r="B893" s="1"/>
      <c r="C893" s="1"/>
      <c r="D893" s="1"/>
      <c r="E893" s="1"/>
      <c r="F893" s="1"/>
      <c r="G893" s="1"/>
      <c r="H893" s="1"/>
    </row>
    <row r="894" spans="1:8" ht="12.75">
      <c r="A894" s="1"/>
      <c r="B894" s="1"/>
      <c r="C894" s="1"/>
      <c r="D894" s="1"/>
      <c r="E894" s="1"/>
      <c r="F894" s="1"/>
      <c r="G894" s="1"/>
      <c r="H894" s="1"/>
    </row>
    <row r="895" spans="1:8" ht="12.75">
      <c r="A895" s="1"/>
      <c r="B895" s="1"/>
      <c r="C895" s="1"/>
      <c r="D895" s="1"/>
      <c r="E895" s="1"/>
      <c r="F895" s="1"/>
      <c r="G895" s="1"/>
      <c r="H895" s="1"/>
    </row>
    <row r="896" spans="1:8" ht="12.75">
      <c r="A896" s="1"/>
      <c r="B896" s="1"/>
      <c r="C896" s="1"/>
      <c r="D896" s="1"/>
      <c r="E896" s="1"/>
      <c r="F896" s="1"/>
      <c r="G896" s="1"/>
      <c r="H896" s="1"/>
    </row>
    <row r="897" spans="1:8" ht="12.75">
      <c r="A897" s="1"/>
      <c r="B897" s="1"/>
      <c r="C897" s="1"/>
      <c r="D897" s="1"/>
      <c r="E897" s="1"/>
      <c r="F897" s="1"/>
      <c r="G897" s="1"/>
      <c r="H897" s="1"/>
    </row>
    <row r="898" spans="1:8" ht="12.75">
      <c r="A898" s="1"/>
      <c r="B898" s="1"/>
      <c r="C898" s="1"/>
      <c r="D898" s="1"/>
      <c r="E898" s="1"/>
      <c r="F898" s="1"/>
      <c r="G898" s="1"/>
      <c r="H898" s="1"/>
    </row>
    <row r="899" spans="1:8" ht="12.75">
      <c r="A899" s="1"/>
      <c r="B899" s="1"/>
      <c r="C899" s="1"/>
      <c r="D899" s="1"/>
      <c r="E899" s="1"/>
      <c r="F899" s="1"/>
      <c r="G899" s="1"/>
      <c r="H899" s="1"/>
    </row>
    <row r="900" spans="1:8" ht="12.75">
      <c r="A900" s="1"/>
      <c r="B900" s="1"/>
      <c r="C900" s="1"/>
      <c r="D900" s="1"/>
      <c r="E900" s="1"/>
      <c r="F900" s="1"/>
      <c r="G900" s="1"/>
      <c r="H900" s="1"/>
    </row>
    <row r="901" spans="1:8" ht="12.75">
      <c r="A901" s="1"/>
      <c r="B901" s="1"/>
      <c r="C901" s="1"/>
      <c r="D901" s="1"/>
      <c r="E901" s="1"/>
      <c r="F901" s="1"/>
      <c r="G901" s="1"/>
      <c r="H901" s="1"/>
    </row>
    <row r="902" spans="1:8" ht="12.75">
      <c r="A902" s="1"/>
      <c r="B902" s="1"/>
      <c r="C902" s="1"/>
      <c r="D902" s="1"/>
      <c r="E902" s="1"/>
      <c r="F902" s="1"/>
      <c r="G902" s="1"/>
      <c r="H902" s="1"/>
    </row>
    <row r="903" spans="1:8" ht="12.75">
      <c r="A903" s="1"/>
      <c r="B903" s="1"/>
      <c r="C903" s="1"/>
      <c r="D903" s="1"/>
      <c r="E903" s="1"/>
      <c r="F903" s="1"/>
      <c r="G903" s="1"/>
      <c r="H903" s="1"/>
    </row>
    <row r="904" spans="1:8" ht="12.75">
      <c r="A904" s="1"/>
      <c r="B904" s="1"/>
      <c r="C904" s="1"/>
      <c r="D904" s="1"/>
      <c r="E904" s="1"/>
      <c r="F904" s="1"/>
      <c r="G904" s="1"/>
      <c r="H904" s="1"/>
    </row>
    <row r="905" spans="1:8" ht="12.75">
      <c r="A905" s="1"/>
      <c r="B905" s="1"/>
      <c r="C905" s="1"/>
      <c r="D905" s="1"/>
      <c r="E905" s="1"/>
      <c r="F905" s="1"/>
      <c r="G905" s="1"/>
      <c r="H905" s="1"/>
    </row>
    <row r="906" spans="1:8" ht="12.75">
      <c r="A906" s="1"/>
      <c r="B906" s="1"/>
      <c r="C906" s="1"/>
      <c r="D906" s="1"/>
      <c r="E906" s="1"/>
      <c r="F906" s="1"/>
      <c r="G906" s="1"/>
      <c r="H906" s="1"/>
    </row>
    <row r="907" spans="1:8" ht="12.75">
      <c r="A907" s="1"/>
      <c r="B907" s="1"/>
      <c r="C907" s="1"/>
      <c r="D907" s="1"/>
      <c r="E907" s="1"/>
      <c r="F907" s="1"/>
      <c r="G907" s="1"/>
      <c r="H907" s="1"/>
    </row>
    <row r="908" spans="1:8" ht="12.75">
      <c r="A908" s="1"/>
      <c r="B908" s="1"/>
      <c r="C908" s="1"/>
      <c r="D908" s="1"/>
      <c r="E908" s="1"/>
      <c r="F908" s="1"/>
      <c r="G908" s="1"/>
      <c r="H908" s="1"/>
    </row>
    <row r="909" spans="1:8" ht="12.75">
      <c r="A909" s="1"/>
      <c r="B909" s="1"/>
      <c r="C909" s="1"/>
      <c r="D909" s="1"/>
      <c r="E909" s="1"/>
      <c r="F909" s="1"/>
      <c r="G909" s="1"/>
      <c r="H909" s="1"/>
    </row>
    <row r="910" spans="1:8" ht="12.75">
      <c r="A910" s="1"/>
      <c r="B910" s="1"/>
      <c r="C910" s="1"/>
      <c r="D910" s="1"/>
      <c r="E910" s="1"/>
      <c r="F910" s="1"/>
      <c r="G910" s="1"/>
      <c r="H910" s="1"/>
    </row>
    <row r="911" spans="1:8" ht="12.75">
      <c r="A911" s="1"/>
      <c r="B911" s="1"/>
      <c r="C911" s="1"/>
      <c r="D911" s="1"/>
      <c r="E911" s="1"/>
      <c r="F911" s="1"/>
      <c r="G911" s="1"/>
      <c r="H911" s="1"/>
    </row>
    <row r="912" spans="1:8" ht="12.75">
      <c r="A912" s="1"/>
      <c r="B912" s="1"/>
      <c r="C912" s="1"/>
      <c r="D912" s="1"/>
      <c r="E912" s="1"/>
      <c r="F912" s="1"/>
      <c r="G912" s="1"/>
      <c r="H912" s="1"/>
    </row>
    <row r="913" spans="1:8" ht="12.75">
      <c r="A913" s="1"/>
      <c r="B913" s="1"/>
      <c r="C913" s="1"/>
      <c r="D913" s="1"/>
      <c r="E913" s="1"/>
      <c r="F913" s="1"/>
      <c r="G913" s="1"/>
      <c r="H913" s="1"/>
    </row>
    <row r="914" spans="1:8" ht="12.75">
      <c r="A914" s="1"/>
      <c r="B914" s="1"/>
      <c r="C914" s="1"/>
      <c r="D914" s="1"/>
      <c r="E914" s="1"/>
      <c r="F914" s="1"/>
      <c r="G914" s="1"/>
      <c r="H914" s="1"/>
    </row>
    <row r="915" spans="1:8" ht="12.75">
      <c r="A915" s="1"/>
      <c r="B915" s="1"/>
      <c r="C915" s="1"/>
      <c r="D915" s="1"/>
      <c r="E915" s="1"/>
      <c r="F915" s="1"/>
      <c r="G915" s="1"/>
      <c r="H915" s="1"/>
    </row>
    <row r="916" spans="1:8" ht="12.75">
      <c r="A916" s="1"/>
      <c r="B916" s="1"/>
      <c r="C916" s="1"/>
      <c r="D916" s="1"/>
      <c r="E916" s="1"/>
      <c r="F916" s="1"/>
      <c r="G916" s="1"/>
      <c r="H916" s="1"/>
    </row>
    <row r="917" spans="1:8" ht="12.75">
      <c r="A917" s="1"/>
      <c r="B917" s="1"/>
      <c r="C917" s="1"/>
      <c r="D917" s="1"/>
      <c r="E917" s="1"/>
      <c r="F917" s="1"/>
      <c r="G917" s="1"/>
      <c r="H917" s="1"/>
    </row>
    <row r="918" spans="1:8" ht="12.75">
      <c r="A918" s="1"/>
      <c r="B918" s="1"/>
      <c r="C918" s="1"/>
      <c r="D918" s="1"/>
      <c r="E918" s="1"/>
      <c r="F918" s="1"/>
      <c r="G918" s="1"/>
      <c r="H918" s="1"/>
    </row>
    <row r="919" spans="1:8" ht="12.75">
      <c r="A919" s="1"/>
      <c r="B919" s="1"/>
      <c r="C919" s="1"/>
      <c r="D919" s="1"/>
      <c r="E919" s="1"/>
      <c r="F919" s="1"/>
      <c r="G919" s="1"/>
      <c r="H919" s="1"/>
    </row>
    <row r="920" spans="1:8" ht="12.75">
      <c r="A920" s="1"/>
      <c r="B920" s="1"/>
      <c r="C920" s="1"/>
      <c r="D920" s="1"/>
      <c r="E920" s="1"/>
      <c r="F920" s="1"/>
      <c r="G920" s="1"/>
      <c r="H920" s="1"/>
    </row>
    <row r="921" spans="1:8" ht="12.75">
      <c r="A921" s="1"/>
      <c r="B921" s="1"/>
      <c r="C921" s="1"/>
      <c r="D921" s="1"/>
      <c r="E921" s="1"/>
      <c r="F921" s="1"/>
      <c r="G921" s="1"/>
      <c r="H921" s="1"/>
    </row>
    <row r="922" spans="1:8" ht="12.75">
      <c r="A922" s="1"/>
      <c r="B922" s="1"/>
      <c r="C922" s="1"/>
      <c r="D922" s="1"/>
      <c r="E922" s="1"/>
      <c r="F922" s="1"/>
      <c r="G922" s="1"/>
      <c r="H922" s="1"/>
    </row>
    <row r="923" spans="1:8" ht="12.75">
      <c r="A923" s="1"/>
      <c r="B923" s="1"/>
      <c r="C923" s="1"/>
      <c r="D923" s="1"/>
      <c r="E923" s="1"/>
      <c r="F923" s="1"/>
      <c r="G923" s="1"/>
      <c r="H923" s="1"/>
    </row>
    <row r="924" spans="1:8" ht="12.75">
      <c r="A924" s="1"/>
      <c r="B924" s="1"/>
      <c r="C924" s="1"/>
      <c r="D924" s="1"/>
      <c r="E924" s="1"/>
      <c r="F924" s="1"/>
      <c r="G924" s="1"/>
      <c r="H924" s="1"/>
    </row>
    <row r="925" spans="1:8" ht="12.75">
      <c r="A925" s="1"/>
      <c r="B925" s="1"/>
      <c r="C925" s="1"/>
      <c r="D925" s="1"/>
      <c r="E925" s="1"/>
      <c r="F925" s="1"/>
      <c r="G925" s="1"/>
      <c r="H925" s="1"/>
    </row>
    <row r="926" spans="1:8" ht="12.75">
      <c r="A926" s="1"/>
      <c r="B926" s="1"/>
      <c r="C926" s="1"/>
      <c r="D926" s="1"/>
      <c r="E926" s="1"/>
      <c r="F926" s="1"/>
      <c r="G926" s="1"/>
      <c r="H926" s="1"/>
    </row>
    <row r="927" spans="1:8" ht="12.75">
      <c r="A927" s="1"/>
      <c r="B927" s="1"/>
      <c r="C927" s="1"/>
      <c r="D927" s="1"/>
      <c r="E927" s="1"/>
      <c r="F927" s="1"/>
      <c r="G927" s="1"/>
      <c r="H927" s="1"/>
    </row>
    <row r="928" spans="1:8" ht="12.75">
      <c r="A928" s="1"/>
      <c r="B928" s="1"/>
      <c r="C928" s="1"/>
      <c r="D928" s="1"/>
      <c r="E928" s="1"/>
      <c r="F928" s="1"/>
      <c r="G928" s="1"/>
      <c r="H928" s="1"/>
    </row>
    <row r="929" spans="1:8" ht="12.75">
      <c r="A929" s="1"/>
      <c r="B929" s="1"/>
      <c r="C929" s="1"/>
      <c r="D929" s="1"/>
      <c r="E929" s="1"/>
      <c r="F929" s="1"/>
      <c r="G929" s="1"/>
      <c r="H929" s="1"/>
    </row>
    <row r="930" spans="1:8" ht="12.75">
      <c r="A930" s="1"/>
      <c r="B930" s="1"/>
      <c r="C930" s="1"/>
      <c r="D930" s="1"/>
      <c r="E930" s="1"/>
      <c r="F930" s="1"/>
      <c r="G930" s="1"/>
      <c r="H930" s="1"/>
    </row>
    <row r="931" spans="1:8" ht="12.75">
      <c r="A931" s="1"/>
      <c r="B931" s="1"/>
      <c r="C931" s="1"/>
      <c r="D931" s="1"/>
      <c r="E931" s="1"/>
      <c r="F931" s="1"/>
      <c r="G931" s="1"/>
      <c r="H931" s="1"/>
    </row>
    <row r="932" spans="1:8" ht="12.75">
      <c r="A932" s="1"/>
      <c r="B932" s="1"/>
      <c r="C932" s="1"/>
      <c r="D932" s="1"/>
      <c r="E932" s="1"/>
      <c r="F932" s="1"/>
      <c r="G932" s="1"/>
      <c r="H932" s="1"/>
    </row>
    <row r="933" spans="1:8" ht="12.75">
      <c r="A933" s="1"/>
      <c r="B933" s="1"/>
      <c r="C933" s="1"/>
      <c r="D933" s="1"/>
      <c r="E933" s="1"/>
      <c r="F933" s="1"/>
      <c r="G933" s="1"/>
      <c r="H933" s="1"/>
    </row>
    <row r="934" spans="1:8" ht="12.75">
      <c r="A934" s="1"/>
      <c r="B934" s="1"/>
      <c r="C934" s="1"/>
      <c r="D934" s="1"/>
      <c r="E934" s="1"/>
      <c r="F934" s="1"/>
      <c r="G934" s="1"/>
      <c r="H934" s="1"/>
    </row>
    <row r="935" spans="1:8" ht="12.75">
      <c r="A935" s="1"/>
      <c r="B935" s="1"/>
      <c r="C935" s="1"/>
      <c r="D935" s="1"/>
      <c r="E935" s="1"/>
      <c r="F935" s="1"/>
      <c r="G935" s="1"/>
      <c r="H935" s="1"/>
    </row>
    <row r="936" spans="1:8" ht="12.75">
      <c r="A936" s="1"/>
      <c r="B936" s="1"/>
      <c r="C936" s="1"/>
      <c r="D936" s="1"/>
      <c r="E936" s="1"/>
      <c r="F936" s="1"/>
      <c r="G936" s="1"/>
      <c r="H936" s="1"/>
    </row>
    <row r="937" spans="1:8" ht="12.75">
      <c r="A937" s="1"/>
      <c r="B937" s="1"/>
      <c r="C937" s="1"/>
      <c r="D937" s="1"/>
      <c r="E937" s="1"/>
      <c r="F937" s="1"/>
      <c r="G937" s="1"/>
      <c r="H937" s="1"/>
    </row>
    <row r="938" spans="1:8" ht="12.75">
      <c r="A938" s="1"/>
      <c r="B938" s="1"/>
      <c r="C938" s="1"/>
      <c r="D938" s="1"/>
      <c r="E938" s="1"/>
      <c r="F938" s="1"/>
      <c r="G938" s="1"/>
      <c r="H938" s="1"/>
    </row>
    <row r="939" spans="1:8" ht="12.75">
      <c r="A939" s="1"/>
      <c r="B939" s="1"/>
      <c r="C939" s="1"/>
      <c r="D939" s="1"/>
      <c r="E939" s="1"/>
      <c r="F939" s="1"/>
      <c r="G939" s="1"/>
      <c r="H939" s="1"/>
    </row>
    <row r="940" spans="1:8" ht="12.75">
      <c r="A940" s="1"/>
      <c r="B940" s="1"/>
      <c r="C940" s="1"/>
      <c r="D940" s="1"/>
      <c r="E940" s="1"/>
      <c r="F940" s="1"/>
      <c r="G940" s="1"/>
      <c r="H940" s="1"/>
    </row>
    <row r="941" spans="1:8" ht="12.75">
      <c r="A941" s="1"/>
      <c r="B941" s="1"/>
      <c r="C941" s="1"/>
      <c r="D941" s="1"/>
      <c r="E941" s="1"/>
      <c r="F941" s="1"/>
      <c r="G941" s="1"/>
      <c r="H941" s="1"/>
    </row>
    <row r="942" spans="1:8" ht="12.75">
      <c r="A942" s="1"/>
      <c r="B942" s="1"/>
      <c r="C942" s="1"/>
      <c r="D942" s="1"/>
      <c r="E942" s="1"/>
      <c r="F942" s="1"/>
      <c r="G942" s="1"/>
      <c r="H942" s="1"/>
    </row>
    <row r="943" spans="1:8" ht="12.75">
      <c r="A943" s="1"/>
      <c r="B943" s="1"/>
      <c r="C943" s="1"/>
      <c r="D943" s="1"/>
      <c r="E943" s="1"/>
      <c r="F943" s="1"/>
      <c r="G943" s="1"/>
      <c r="H943" s="1"/>
    </row>
    <row r="944" spans="1:8" ht="12.75">
      <c r="A944" s="1"/>
      <c r="B944" s="1"/>
      <c r="C944" s="1"/>
      <c r="D944" s="1"/>
      <c r="E944" s="1"/>
      <c r="F944" s="1"/>
      <c r="G944" s="1"/>
      <c r="H944" s="1"/>
    </row>
    <row r="945" spans="1:8" ht="12.75">
      <c r="A945" s="1"/>
      <c r="B945" s="1"/>
      <c r="C945" s="1"/>
      <c r="D945" s="1"/>
      <c r="E945" s="1"/>
      <c r="F945" s="1"/>
      <c r="G945" s="1"/>
      <c r="H945" s="1"/>
    </row>
    <row r="946" spans="1:8" ht="12.75">
      <c r="A946" s="1"/>
      <c r="B946" s="1"/>
      <c r="C946" s="1"/>
      <c r="D946" s="1"/>
      <c r="E946" s="1"/>
      <c r="F946" s="1"/>
      <c r="G946" s="1"/>
      <c r="H946" s="1"/>
    </row>
    <row r="947" spans="1:8" ht="12.75">
      <c r="A947" s="1"/>
      <c r="B947" s="1"/>
      <c r="C947" s="1"/>
      <c r="D947" s="1"/>
      <c r="E947" s="1"/>
      <c r="F947" s="1"/>
      <c r="G947" s="1"/>
      <c r="H947" s="1"/>
    </row>
    <row r="948" spans="1:8" ht="12.75">
      <c r="A948" s="1"/>
      <c r="B948" s="1"/>
      <c r="C948" s="1"/>
      <c r="D948" s="1"/>
      <c r="E948" s="1"/>
      <c r="F948" s="1"/>
      <c r="G948" s="1"/>
      <c r="H948" s="1"/>
    </row>
    <row r="949" spans="1:8" ht="12.75">
      <c r="A949" s="1"/>
      <c r="B949" s="1"/>
      <c r="C949" s="1"/>
      <c r="D949" s="1"/>
      <c r="E949" s="1"/>
      <c r="F949" s="1"/>
      <c r="G949" s="1"/>
      <c r="H949" s="1"/>
    </row>
    <row r="950" spans="1:8" ht="12.75">
      <c r="A950" s="1"/>
      <c r="B950" s="1"/>
      <c r="C950" s="1"/>
      <c r="D950" s="1"/>
      <c r="E950" s="1"/>
      <c r="F950" s="1"/>
      <c r="G950" s="1"/>
      <c r="H950" s="1"/>
    </row>
    <row r="951" spans="1:8" ht="12.75">
      <c r="A951" s="1"/>
      <c r="B951" s="1"/>
      <c r="C951" s="1"/>
      <c r="D951" s="1"/>
      <c r="E951" s="1"/>
      <c r="F951" s="1"/>
      <c r="G951" s="1"/>
      <c r="H951" s="1"/>
    </row>
    <row r="952" spans="1:8" ht="12.75">
      <c r="A952" s="1"/>
      <c r="B952" s="1"/>
      <c r="C952" s="1"/>
      <c r="D952" s="1"/>
      <c r="E952" s="1"/>
      <c r="F952" s="1"/>
      <c r="G952" s="1"/>
      <c r="H952" s="1"/>
    </row>
    <row r="953" spans="1:8" ht="12.75">
      <c r="A953" s="1"/>
      <c r="B953" s="1"/>
      <c r="C953" s="1"/>
      <c r="D953" s="1"/>
      <c r="E953" s="1"/>
      <c r="F953" s="1"/>
      <c r="G953" s="1"/>
      <c r="H953" s="1"/>
    </row>
    <row r="954" spans="1:8" ht="12.75">
      <c r="A954" s="1"/>
      <c r="B954" s="1"/>
      <c r="C954" s="1"/>
      <c r="D954" s="1"/>
      <c r="E954" s="1"/>
      <c r="F954" s="1"/>
      <c r="G954" s="1"/>
      <c r="H954" s="1"/>
    </row>
    <row r="955" spans="1:8" ht="12.75">
      <c r="A955" s="1"/>
      <c r="B955" s="1"/>
      <c r="C955" s="1"/>
      <c r="D955" s="1"/>
      <c r="E955" s="1"/>
      <c r="F955" s="1"/>
      <c r="G955" s="1"/>
      <c r="H955" s="1"/>
    </row>
    <row r="956" spans="1:8" ht="12.75">
      <c r="A956" s="1"/>
      <c r="B956" s="1"/>
      <c r="C956" s="1"/>
      <c r="D956" s="1"/>
      <c r="E956" s="1"/>
      <c r="F956" s="1"/>
      <c r="G956" s="1"/>
      <c r="H956" s="1"/>
    </row>
    <row r="957" spans="1:8" ht="12.75">
      <c r="A957" s="1"/>
      <c r="B957" s="1"/>
      <c r="C957" s="1"/>
      <c r="D957" s="1"/>
      <c r="E957" s="1"/>
      <c r="F957" s="1"/>
      <c r="G957" s="1"/>
      <c r="H957" s="1"/>
    </row>
    <row r="958" spans="1:8" ht="12.75">
      <c r="A958" s="1"/>
      <c r="B958" s="1"/>
      <c r="C958" s="1"/>
      <c r="D958" s="1"/>
      <c r="E958" s="1"/>
      <c r="F958" s="1"/>
      <c r="G958" s="1"/>
      <c r="H958" s="1"/>
    </row>
    <row r="959" spans="1:8" ht="12.75">
      <c r="A959" s="1"/>
      <c r="B959" s="1"/>
      <c r="C959" s="1"/>
      <c r="D959" s="1"/>
      <c r="E959" s="1"/>
      <c r="F959" s="1"/>
      <c r="G959" s="1"/>
      <c r="H959" s="1"/>
    </row>
    <row r="960" spans="1:8" ht="12.75">
      <c r="A960" s="1"/>
      <c r="B960" s="1"/>
      <c r="C960" s="1"/>
      <c r="D960" s="1"/>
      <c r="E960" s="1"/>
      <c r="F960" s="1"/>
      <c r="G960" s="1"/>
      <c r="H960" s="1"/>
    </row>
    <row r="961" spans="1:8" ht="12.75">
      <c r="A961" s="1"/>
      <c r="B961" s="1"/>
      <c r="C961" s="1"/>
      <c r="D961" s="1"/>
      <c r="E961" s="1"/>
      <c r="F961" s="1"/>
      <c r="G961" s="1"/>
      <c r="H961" s="1"/>
    </row>
    <row r="962" spans="1:8" ht="12.75">
      <c r="A962" s="1"/>
      <c r="B962" s="1"/>
      <c r="C962" s="1"/>
      <c r="D962" s="1"/>
      <c r="E962" s="1"/>
      <c r="F962" s="1"/>
      <c r="G962" s="1"/>
      <c r="H962" s="1"/>
    </row>
    <row r="963" spans="1:8" ht="12.75">
      <c r="A963" s="1"/>
      <c r="B963" s="1"/>
      <c r="C963" s="1"/>
      <c r="D963" s="1"/>
      <c r="E963" s="1"/>
      <c r="F963" s="1"/>
      <c r="G963" s="1"/>
      <c r="H963" s="1"/>
    </row>
    <row r="964" spans="1:8" ht="12.75">
      <c r="A964" s="1"/>
      <c r="B964" s="1"/>
      <c r="C964" s="1"/>
      <c r="D964" s="1"/>
      <c r="E964" s="1"/>
      <c r="F964" s="1"/>
      <c r="G964" s="1"/>
      <c r="H964" s="1"/>
    </row>
    <row r="965" spans="1:8" ht="12.75">
      <c r="A965" s="1"/>
      <c r="B965" s="1"/>
      <c r="C965" s="1"/>
      <c r="D965" s="1"/>
      <c r="E965" s="1"/>
      <c r="F965" s="1"/>
      <c r="G965" s="1"/>
      <c r="H965" s="1"/>
    </row>
    <row r="966" spans="1:8" ht="12.75">
      <c r="A966" s="1"/>
      <c r="B966" s="1"/>
      <c r="C966" s="1"/>
      <c r="D966" s="1"/>
      <c r="E966" s="1"/>
      <c r="F966" s="1"/>
      <c r="G966" s="1"/>
      <c r="H966" s="1"/>
    </row>
    <row r="967" spans="1:8" ht="12.75">
      <c r="A967" s="1"/>
      <c r="B967" s="1"/>
      <c r="C967" s="1"/>
      <c r="D967" s="1"/>
      <c r="E967" s="1"/>
      <c r="F967" s="1"/>
      <c r="G967" s="1"/>
      <c r="H967" s="1"/>
    </row>
    <row r="968" spans="1:8" ht="12.75">
      <c r="A968" s="1"/>
      <c r="B968" s="1"/>
      <c r="C968" s="1"/>
      <c r="D968" s="1"/>
      <c r="E968" s="1"/>
      <c r="F968" s="1"/>
      <c r="G968" s="1"/>
      <c r="H968" s="1"/>
    </row>
    <row r="969" spans="1:8" ht="12.75">
      <c r="A969" s="1"/>
      <c r="B969" s="1"/>
      <c r="C969" s="1"/>
      <c r="D969" s="1"/>
      <c r="E969" s="1"/>
      <c r="F969" s="1"/>
      <c r="G969" s="1"/>
      <c r="H969" s="1"/>
    </row>
    <row r="970" spans="1:8" ht="12.75">
      <c r="A970" s="1"/>
      <c r="B970" s="1"/>
      <c r="C970" s="1"/>
      <c r="D970" s="1"/>
      <c r="E970" s="1"/>
      <c r="F970" s="1"/>
      <c r="G970" s="1"/>
      <c r="H970" s="1"/>
    </row>
    <row r="971" spans="1:8" ht="12.75">
      <c r="A971" s="1"/>
      <c r="B971" s="1"/>
      <c r="C971" s="1"/>
      <c r="D971" s="1"/>
      <c r="E971" s="1"/>
      <c r="F971" s="1"/>
      <c r="G971" s="1"/>
      <c r="H971" s="1"/>
    </row>
    <row r="972" spans="1:8" ht="12.75">
      <c r="A972" s="1"/>
      <c r="B972" s="1"/>
      <c r="C972" s="1"/>
      <c r="D972" s="1"/>
      <c r="E972" s="1"/>
      <c r="F972" s="1"/>
      <c r="G972" s="1"/>
      <c r="H972" s="1"/>
    </row>
    <row r="973" spans="1:8" ht="12.75">
      <c r="A973" s="1"/>
      <c r="B973" s="1"/>
      <c r="C973" s="1"/>
      <c r="D973" s="1"/>
      <c r="E973" s="1"/>
      <c r="F973" s="1"/>
      <c r="G973" s="1"/>
      <c r="H973" s="1"/>
    </row>
  </sheetData>
  <mergeCells count="19">
    <mergeCell ref="A18:G18"/>
    <mergeCell ref="A22:G22"/>
    <mergeCell ref="A25:A26"/>
    <mergeCell ref="B25:B26"/>
    <mergeCell ref="A27:G27"/>
    <mergeCell ref="A31:G31"/>
    <mergeCell ref="A32:A33"/>
    <mergeCell ref="A15:G15"/>
    <mergeCell ref="A1:G1"/>
    <mergeCell ref="A2:G2"/>
    <mergeCell ref="A7:G7"/>
    <mergeCell ref="A10:G10"/>
    <mergeCell ref="A12:A13"/>
    <mergeCell ref="B12:B13"/>
    <mergeCell ref="B32:B33"/>
    <mergeCell ref="A35:G35"/>
    <mergeCell ref="A39:G39"/>
    <mergeCell ref="A44:G44"/>
    <mergeCell ref="A48:G48"/>
  </mergeCells>
  <hyperlinks>
    <hyperlink ref="F17" r:id="rId1"/>
    <hyperlink ref="F24" r:id="rId2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  <pageSetUpPr fitToPage="1"/>
  </sheetPr>
  <dimension ref="A1:I935"/>
  <sheetViews>
    <sheetView workbookViewId="0">
      <selection activeCell="J3" sqref="J1:P1048576"/>
    </sheetView>
  </sheetViews>
  <sheetFormatPr defaultColWidth="14.42578125" defaultRowHeight="15.75" customHeight="1"/>
  <cols>
    <col min="1" max="1" width="8.140625" customWidth="1"/>
    <col min="2" max="2" width="9" customWidth="1"/>
    <col min="4" max="4" width="18.140625" customWidth="1"/>
    <col min="5" max="5" width="24.28515625" customWidth="1"/>
    <col min="6" max="6" width="28" customWidth="1"/>
    <col min="7" max="7" width="40" customWidth="1"/>
    <col min="8" max="8" width="27.85546875" customWidth="1"/>
    <col min="9" max="9" width="16.28515625" customWidth="1"/>
  </cols>
  <sheetData>
    <row r="1" spans="1:9" ht="33.75" customHeight="1">
      <c r="A1" s="1"/>
      <c r="B1" s="842" t="s">
        <v>1063</v>
      </c>
      <c r="C1" s="836"/>
      <c r="D1" s="836"/>
      <c r="E1" s="836"/>
      <c r="F1" s="836"/>
      <c r="G1" s="836"/>
      <c r="H1" s="837"/>
      <c r="I1" s="6"/>
    </row>
    <row r="2" spans="1:9" ht="18" customHeight="1">
      <c r="A2" s="1"/>
      <c r="B2" s="835" t="s">
        <v>7</v>
      </c>
      <c r="C2" s="836"/>
      <c r="D2" s="836"/>
      <c r="E2" s="836"/>
      <c r="F2" s="836"/>
      <c r="G2" s="836"/>
      <c r="H2" s="837"/>
      <c r="I2" s="1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1064</v>
      </c>
      <c r="F3" s="13" t="s">
        <v>16</v>
      </c>
      <c r="G3" s="13" t="s">
        <v>17</v>
      </c>
      <c r="H3" s="13" t="s">
        <v>18</v>
      </c>
      <c r="I3" s="17"/>
    </row>
    <row r="4" spans="1:9" ht="51.75" customHeight="1">
      <c r="A4" s="1"/>
      <c r="B4" s="13" t="s">
        <v>29</v>
      </c>
      <c r="C4" s="13" t="s">
        <v>30</v>
      </c>
      <c r="D4" s="23" t="s">
        <v>81</v>
      </c>
      <c r="E4" s="20" t="s">
        <v>1065</v>
      </c>
      <c r="F4" s="23" t="s">
        <v>1066</v>
      </c>
      <c r="G4" s="23" t="s">
        <v>1067</v>
      </c>
      <c r="H4" s="319" t="s">
        <v>1068</v>
      </c>
      <c r="I4" s="320"/>
    </row>
    <row r="5" spans="1:9" ht="25.5">
      <c r="A5" s="1"/>
      <c r="B5" s="13" t="s">
        <v>77</v>
      </c>
      <c r="C5" s="13" t="s">
        <v>79</v>
      </c>
      <c r="D5" s="23" t="s">
        <v>81</v>
      </c>
      <c r="E5" s="31" t="s">
        <v>1069</v>
      </c>
      <c r="F5" s="23" t="s">
        <v>1070</v>
      </c>
      <c r="G5" s="65" t="s">
        <v>1071</v>
      </c>
      <c r="H5" s="65" t="s">
        <v>55</v>
      </c>
      <c r="I5" s="321"/>
    </row>
    <row r="6" spans="1:9" ht="38.25">
      <c r="A6" s="1"/>
      <c r="B6" s="13" t="s">
        <v>99</v>
      </c>
      <c r="C6" s="13" t="s">
        <v>101</v>
      </c>
      <c r="D6" s="23" t="s">
        <v>81</v>
      </c>
      <c r="E6" s="20" t="s">
        <v>1072</v>
      </c>
      <c r="F6" s="23" t="s">
        <v>1073</v>
      </c>
      <c r="G6" s="65" t="s">
        <v>1074</v>
      </c>
      <c r="H6" s="23" t="s">
        <v>1075</v>
      </c>
      <c r="I6" s="27"/>
    </row>
    <row r="7" spans="1:9" ht="12.75" customHeight="1">
      <c r="A7" s="1"/>
      <c r="B7" s="854" t="s">
        <v>128</v>
      </c>
      <c r="C7" s="836"/>
      <c r="D7" s="836"/>
      <c r="E7" s="836"/>
      <c r="F7" s="836"/>
      <c r="G7" s="836"/>
      <c r="H7" s="837"/>
      <c r="I7" s="322"/>
    </row>
    <row r="8" spans="1:9" ht="25.5">
      <c r="A8" s="1"/>
      <c r="B8" s="13" t="s">
        <v>142</v>
      </c>
      <c r="C8" s="13" t="s">
        <v>145</v>
      </c>
      <c r="D8" s="23" t="s">
        <v>81</v>
      </c>
      <c r="E8" s="20" t="s">
        <v>1076</v>
      </c>
      <c r="F8" s="23" t="s">
        <v>1077</v>
      </c>
      <c r="G8" s="23" t="s">
        <v>1078</v>
      </c>
      <c r="H8" s="23" t="s">
        <v>1079</v>
      </c>
      <c r="I8" s="27"/>
    </row>
    <row r="9" spans="1:9" ht="38.25">
      <c r="A9" s="1"/>
      <c r="B9" s="13" t="s">
        <v>166</v>
      </c>
      <c r="C9" s="13" t="s">
        <v>167</v>
      </c>
      <c r="D9" s="23" t="s">
        <v>287</v>
      </c>
      <c r="E9" s="20" t="s">
        <v>1080</v>
      </c>
      <c r="F9" s="20" t="s">
        <v>1081</v>
      </c>
      <c r="G9" s="20" t="s">
        <v>1082</v>
      </c>
      <c r="H9" s="20" t="s">
        <v>1083</v>
      </c>
      <c r="I9" s="27"/>
    </row>
    <row r="10" spans="1:9" ht="25.5">
      <c r="A10" s="1"/>
      <c r="B10" s="13" t="s">
        <v>187</v>
      </c>
      <c r="C10" s="13" t="s">
        <v>189</v>
      </c>
      <c r="D10" s="23" t="s">
        <v>81</v>
      </c>
      <c r="E10" s="20" t="s">
        <v>1084</v>
      </c>
      <c r="F10" s="23" t="s">
        <v>1085</v>
      </c>
      <c r="G10" s="65" t="s">
        <v>1086</v>
      </c>
      <c r="H10" s="23" t="s">
        <v>1087</v>
      </c>
      <c r="I10" s="27"/>
    </row>
    <row r="11" spans="1:9" ht="38.25">
      <c r="A11" s="1"/>
      <c r="B11" s="13" t="s">
        <v>433</v>
      </c>
      <c r="C11" s="13" t="s">
        <v>434</v>
      </c>
      <c r="D11" s="23" t="s">
        <v>31</v>
      </c>
      <c r="E11" s="198" t="s">
        <v>1088</v>
      </c>
      <c r="F11" s="23" t="s">
        <v>1089</v>
      </c>
      <c r="G11" s="323" t="s">
        <v>1090</v>
      </c>
      <c r="H11" s="23" t="s">
        <v>55</v>
      </c>
      <c r="I11" s="27"/>
    </row>
    <row r="12" spans="1:9" ht="76.5">
      <c r="A12" s="1"/>
      <c r="B12" s="13" t="s">
        <v>1091</v>
      </c>
      <c r="C12" s="13" t="s">
        <v>1092</v>
      </c>
      <c r="D12" s="23" t="s">
        <v>31</v>
      </c>
      <c r="E12" s="59" t="s">
        <v>1093</v>
      </c>
      <c r="F12" s="23" t="s">
        <v>1094</v>
      </c>
      <c r="G12" s="219" t="str">
        <f>HYPERLINK("https://chudo-udo.info/onlajn-krossvordy-dlya-detej/6370-detskie-krossvordy-tri-bogatyrya-i-morskoj-tsar-onlajn-besplatno","https://chudo-udo.info/onlajn-krossvordy-dlya-detej/6370-detskie-krossvordy-tri-bogatyrya-i-morskoj-tsar-onlajn-besplatno
(перейти по ссылке
и попробовать решить кроссворд,
о своем результате написать ВК)")</f>
        <v>https://chudo-udo.info/onlajn-krossvordy-dlya-detej/6370-detskie-krossvordy-tri-bogatyrya-i-morskoj-tsar-onlajn-besplatno
(перейти по ссылке
и попробовать решить кроссворд,
о своем результате написать ВК)</v>
      </c>
      <c r="H12" s="23" t="s">
        <v>1095</v>
      </c>
      <c r="I12" s="27"/>
    </row>
    <row r="13" spans="1:9" ht="51">
      <c r="A13" s="1"/>
      <c r="B13" s="324" t="s">
        <v>1096</v>
      </c>
      <c r="C13" s="325" t="s">
        <v>1097</v>
      </c>
      <c r="D13" s="63" t="s">
        <v>31</v>
      </c>
      <c r="E13" s="194" t="s">
        <v>1098</v>
      </c>
      <c r="F13" s="326" t="s">
        <v>1099</v>
      </c>
      <c r="G13" s="327" t="str">
        <f>HYPERLINK("https://www.maam.ru/detskijsad/otkrytka-v-tehnike-izonit-k-prazdniku-den-pobedy.html","Схемы праздничных открыток можно посмотреть по ссылке https://www.maam.ru/detskijsad/otkrytka-v-tehnike-izonit-k-prazdniku-den-pobedy.html")</f>
        <v>Схемы праздничных открыток можно посмотреть по ссылке https://www.maam.ru/detskijsad/otkrytka-v-tehnike-izonit-k-prazdniku-den-pobedy.html</v>
      </c>
      <c r="H13" s="328" t="s">
        <v>55</v>
      </c>
      <c r="I13" s="301"/>
    </row>
    <row r="14" spans="1:9" ht="51">
      <c r="A14" s="1"/>
      <c r="B14" s="324" t="s">
        <v>1100</v>
      </c>
      <c r="C14" s="330" t="s">
        <v>1101</v>
      </c>
      <c r="D14" s="32" t="s">
        <v>81</v>
      </c>
      <c r="E14" s="194" t="s">
        <v>1102</v>
      </c>
      <c r="F14" s="331" t="s">
        <v>1099</v>
      </c>
      <c r="G14" s="32" t="s">
        <v>1103</v>
      </c>
      <c r="H14" s="332" t="s">
        <v>55</v>
      </c>
      <c r="I14" s="303"/>
    </row>
    <row r="15" spans="1:9" ht="18" customHeight="1">
      <c r="A15" s="1"/>
      <c r="B15" s="859" t="s">
        <v>219</v>
      </c>
      <c r="C15" s="836"/>
      <c r="D15" s="836"/>
      <c r="E15" s="836"/>
      <c r="F15" s="836"/>
      <c r="G15" s="836"/>
      <c r="H15" s="837"/>
      <c r="I15" s="334"/>
    </row>
    <row r="16" spans="1:9" ht="63.75">
      <c r="A16" s="1"/>
      <c r="B16" s="13" t="s">
        <v>29</v>
      </c>
      <c r="C16" s="13" t="s">
        <v>30</v>
      </c>
      <c r="D16" s="23" t="s">
        <v>31</v>
      </c>
      <c r="E16" s="20" t="s">
        <v>1104</v>
      </c>
      <c r="F16" s="335" t="s">
        <v>1105</v>
      </c>
      <c r="G16" s="336" t="str">
        <f>HYPERLINK("https://resh.edu.ru/subject/lesson/7415/start/245522/","Посмотреть видеоурок № 45 в РЭШ по ссылке  . Выполнить ""Основную часть""  (4шт), ""Тренировочные задания"" (14 шт.).")</f>
        <v>Посмотреть видеоурок № 45 в РЭШ по ссылке  . Выполнить "Основную часть"  (4шт), "Тренировочные задания" (14 шт.).</v>
      </c>
      <c r="H16" s="23" t="s">
        <v>1106</v>
      </c>
      <c r="I16" s="27"/>
    </row>
    <row r="17" spans="1:9" ht="38.25">
      <c r="A17" s="1"/>
      <c r="B17" s="13" t="s">
        <v>77</v>
      </c>
      <c r="C17" s="13" t="s">
        <v>79</v>
      </c>
      <c r="D17" s="23" t="s">
        <v>598</v>
      </c>
      <c r="E17" s="20" t="s">
        <v>1107</v>
      </c>
      <c r="F17" s="23" t="s">
        <v>1073</v>
      </c>
      <c r="G17" s="188" t="s">
        <v>1108</v>
      </c>
      <c r="H17" s="32" t="s">
        <v>1109</v>
      </c>
      <c r="I17" s="79"/>
    </row>
    <row r="18" spans="1:9" ht="38.25">
      <c r="A18" s="1"/>
      <c r="B18" s="847" t="s">
        <v>99</v>
      </c>
      <c r="C18" s="847" t="s">
        <v>101</v>
      </c>
      <c r="D18" s="23" t="s">
        <v>598</v>
      </c>
      <c r="E18" s="190" t="s">
        <v>1110</v>
      </c>
      <c r="F18" s="23" t="s">
        <v>1111</v>
      </c>
      <c r="G18" s="328" t="s">
        <v>1112</v>
      </c>
      <c r="H18" s="23" t="s">
        <v>1113</v>
      </c>
      <c r="I18" s="27"/>
    </row>
    <row r="19" spans="1:9" ht="51">
      <c r="A19" s="1"/>
      <c r="B19" s="848"/>
      <c r="C19" s="848"/>
      <c r="D19" s="23" t="s">
        <v>598</v>
      </c>
      <c r="E19" s="23" t="s">
        <v>1114</v>
      </c>
      <c r="F19" s="23" t="s">
        <v>1115</v>
      </c>
      <c r="G19" s="65" t="s">
        <v>1116</v>
      </c>
      <c r="H19" s="23" t="s">
        <v>1117</v>
      </c>
      <c r="I19" s="27"/>
    </row>
    <row r="20" spans="1:9" ht="12.75" customHeight="1">
      <c r="A20" s="1"/>
      <c r="B20" s="854" t="s">
        <v>128</v>
      </c>
      <c r="C20" s="836"/>
      <c r="D20" s="836"/>
      <c r="E20" s="836"/>
      <c r="F20" s="836"/>
      <c r="G20" s="836"/>
      <c r="H20" s="837"/>
      <c r="I20" s="322"/>
    </row>
    <row r="21" spans="1:9" ht="114.75">
      <c r="A21" s="1"/>
      <c r="B21" s="13" t="s">
        <v>142</v>
      </c>
      <c r="C21" s="13" t="s">
        <v>145</v>
      </c>
      <c r="D21" s="23" t="s">
        <v>1118</v>
      </c>
      <c r="E21" s="20" t="s">
        <v>1119</v>
      </c>
      <c r="F21" s="23" t="s">
        <v>1120</v>
      </c>
      <c r="G21" s="219" t="str">
        <f>HYPERLINK("https://www.youtube.com/watch?v=bkkErsvDvYA","Подключиться через скайп. 
Посмотреть 3 минуты видео (https://www.youtube.com/watch?v=bkkErsvDvYA)
При отсутствии технической возможности: 
разобрать п. 38.
Решаем самостоятельно  № 1093 или № 1095.
Решить одну задачу на выбор.  ")</f>
        <v xml:space="preserve">Подключиться через скайп. 
Посмотреть 3 минуты видео (https://www.youtube.com/watch?v=bkkErsvDvYA)
При отсутствии технической возможности: 
разобрать п. 38.
Решаем самостоятельно  № 1093 или № 1095.
Решить одну задачу на выбор.  </v>
      </c>
      <c r="H21" s="23" t="s">
        <v>1121</v>
      </c>
      <c r="I21" s="27"/>
    </row>
    <row r="22" spans="1:9" ht="38.25">
      <c r="A22" s="1"/>
      <c r="B22" s="13" t="s">
        <v>166</v>
      </c>
      <c r="C22" s="13" t="s">
        <v>167</v>
      </c>
      <c r="D22" s="23" t="s">
        <v>948</v>
      </c>
      <c r="E22" s="23" t="s">
        <v>1122</v>
      </c>
      <c r="F22" s="23" t="s">
        <v>1123</v>
      </c>
      <c r="G22" s="65" t="s">
        <v>1124</v>
      </c>
      <c r="H22" s="30" t="s">
        <v>1125</v>
      </c>
      <c r="I22" s="27"/>
    </row>
    <row r="23" spans="1:9" ht="38.25">
      <c r="A23" s="1"/>
      <c r="B23" s="176" t="s">
        <v>187</v>
      </c>
      <c r="C23" s="338" t="s">
        <v>189</v>
      </c>
      <c r="D23" s="339" t="s">
        <v>598</v>
      </c>
      <c r="E23" s="339" t="s">
        <v>1126</v>
      </c>
      <c r="F23" s="339" t="s">
        <v>1127</v>
      </c>
      <c r="G23" s="339" t="s">
        <v>1128</v>
      </c>
      <c r="H23" s="339" t="s">
        <v>1129</v>
      </c>
      <c r="I23" s="27"/>
    </row>
    <row r="24" spans="1:9" ht="51">
      <c r="A24" s="1"/>
      <c r="B24" s="176" t="s">
        <v>433</v>
      </c>
      <c r="C24" s="338" t="s">
        <v>434</v>
      </c>
      <c r="D24" s="339" t="s">
        <v>31</v>
      </c>
      <c r="E24" s="340" t="s">
        <v>1130</v>
      </c>
      <c r="F24" s="339" t="s">
        <v>1131</v>
      </c>
      <c r="G24" s="341" t="str">
        <f>HYPERLINK("https://klub-drug.ru/viktorina/den-pobedy.html","Перейти по ссылке: https://klub-drug.ru/viktorina/den-pobedy.html
Попробовать ответить на вопросы викторины.")</f>
        <v>Перейти по ссылке: https://klub-drug.ru/viktorina/den-pobedy.html
Попробовать ответить на вопросы викторины.</v>
      </c>
      <c r="H24" s="339" t="s">
        <v>1132</v>
      </c>
      <c r="I24" s="27"/>
    </row>
    <row r="25" spans="1:9" ht="38.25">
      <c r="A25" s="1"/>
      <c r="B25" s="176" t="s">
        <v>1091</v>
      </c>
      <c r="C25" s="338" t="s">
        <v>1092</v>
      </c>
      <c r="D25" s="339" t="s">
        <v>31</v>
      </c>
      <c r="E25" s="340" t="s">
        <v>1133</v>
      </c>
      <c r="F25" s="339" t="s">
        <v>1134</v>
      </c>
      <c r="G25" s="341" t="str">
        <f>HYPERLINK(" https://samara.aif.ru/society/details/1169835","Перейти по ссылке: https://samara.aif.ru/society/details/1169835
Ознакомиться с историей героев.")</f>
        <v>Перейти по ссылке: https://samara.aif.ru/society/details/1169835
Ознакомиться с историей героев.</v>
      </c>
      <c r="H25" s="339" t="s">
        <v>1135</v>
      </c>
      <c r="I25" s="27"/>
    </row>
    <row r="26" spans="1:9" ht="18">
      <c r="A26" s="1"/>
      <c r="B26" s="860" t="s">
        <v>252</v>
      </c>
      <c r="C26" s="836"/>
      <c r="D26" s="836"/>
      <c r="E26" s="836"/>
      <c r="F26" s="836"/>
      <c r="G26" s="836"/>
      <c r="H26" s="837"/>
      <c r="I26" s="342"/>
    </row>
    <row r="27" spans="1:9" ht="76.5">
      <c r="A27" s="1"/>
      <c r="B27" s="343" t="s">
        <v>29</v>
      </c>
      <c r="C27" s="344" t="s">
        <v>30</v>
      </c>
      <c r="D27" s="332" t="s">
        <v>31</v>
      </c>
      <c r="E27" s="345" t="s">
        <v>1136</v>
      </c>
      <c r="F27" s="328" t="s">
        <v>1137</v>
      </c>
      <c r="G27" s="346" t="str">
        <f>HYPERLINK("https://resh.edu.ru/subject/lesson/7414/start/244722/","Посмотреть видеоурок № 46 в РЭШ по ссылке  . Выполнить ""Основную часть""  (4шт), ""Тренировочные задания"" (14 шт.).")</f>
        <v>Посмотреть видеоурок № 46 в РЭШ по ссылке  . Выполнить "Основную часть"  (4шт), "Тренировочные задания" (14 шт.).</v>
      </c>
      <c r="H27" s="347" t="s">
        <v>1138</v>
      </c>
      <c r="I27" s="348"/>
    </row>
    <row r="28" spans="1:9" ht="25.5">
      <c r="A28" s="1"/>
      <c r="B28" s="343" t="s">
        <v>77</v>
      </c>
      <c r="C28" s="344" t="s">
        <v>79</v>
      </c>
      <c r="D28" s="137" t="s">
        <v>31</v>
      </c>
      <c r="E28" s="345" t="s">
        <v>1139</v>
      </c>
      <c r="F28" s="328" t="s">
        <v>1140</v>
      </c>
      <c r="G28" s="349" t="s">
        <v>1141</v>
      </c>
      <c r="H28" s="328" t="s">
        <v>380</v>
      </c>
      <c r="I28" s="301"/>
    </row>
    <row r="29" spans="1:9" ht="12.75">
      <c r="A29" s="1"/>
      <c r="B29" s="855" t="s">
        <v>99</v>
      </c>
      <c r="C29" s="856" t="s">
        <v>101</v>
      </c>
      <c r="D29" s="137" t="s">
        <v>31</v>
      </c>
      <c r="E29" s="345" t="s">
        <v>1142</v>
      </c>
      <c r="F29" s="326" t="s">
        <v>1143</v>
      </c>
      <c r="G29" s="352" t="str">
        <f>HYPERLINK("https://multiurok.ru/files/uchiebnik-tiekhnologhii-viedieniia-doma-5-klass-fgos-sinitsa-simonienko.html","п.28, прочитать ""Лоскутное шитьё"".")</f>
        <v>п.28, прочитать "Лоскутное шитьё".</v>
      </c>
      <c r="H29" s="353" t="s">
        <v>380</v>
      </c>
      <c r="I29" s="348"/>
    </row>
    <row r="30" spans="1:9" ht="75.75" customHeight="1">
      <c r="A30" s="1"/>
      <c r="B30" s="848"/>
      <c r="C30" s="857"/>
      <c r="D30" s="118" t="s">
        <v>31</v>
      </c>
      <c r="E30" s="191" t="s">
        <v>1144</v>
      </c>
      <c r="F30" s="32" t="s">
        <v>1145</v>
      </c>
      <c r="G30" s="354" t="str">
        <f>HYPERLINK("http://tepka.ru/tehnologiya_5m/33.html","прочитать в учебнике творческий проект ""Подставка для рисования""")</f>
        <v>прочитать в учебнике творческий проект "Подставка для рисования"</v>
      </c>
      <c r="H30" s="328" t="s">
        <v>1146</v>
      </c>
      <c r="I30" s="301"/>
    </row>
    <row r="31" spans="1:9" ht="12.75" customHeight="1">
      <c r="A31" s="1"/>
      <c r="B31" s="854" t="s">
        <v>128</v>
      </c>
      <c r="C31" s="836"/>
      <c r="D31" s="836"/>
      <c r="E31" s="836"/>
      <c r="F31" s="836"/>
      <c r="G31" s="836"/>
      <c r="H31" s="837"/>
      <c r="I31" s="322"/>
    </row>
    <row r="32" spans="1:9" ht="63.75">
      <c r="A32" s="1"/>
      <c r="B32" s="855" t="s">
        <v>142</v>
      </c>
      <c r="C32" s="858" t="s">
        <v>145</v>
      </c>
      <c r="D32" s="118" t="s">
        <v>31</v>
      </c>
      <c r="E32" s="345" t="s">
        <v>1147</v>
      </c>
      <c r="F32" s="355" t="s">
        <v>1143</v>
      </c>
      <c r="G32" s="292" t="s">
        <v>1148</v>
      </c>
      <c r="H32" s="292" t="s">
        <v>380</v>
      </c>
      <c r="I32" s="291"/>
    </row>
    <row r="33" spans="1:9" ht="51">
      <c r="A33" s="1"/>
      <c r="B33" s="848"/>
      <c r="C33" s="857"/>
      <c r="D33" s="137" t="s">
        <v>31</v>
      </c>
      <c r="E33" s="345" t="s">
        <v>1149</v>
      </c>
      <c r="F33" s="32" t="s">
        <v>1150</v>
      </c>
      <c r="G33" s="356" t="str">
        <f>HYPERLINK("http://tepka.ru/tehnologiya_5m/33.html","прочитать в учебнике творческий проект ""Подставка для рисования""")</f>
        <v>прочитать в учебнике творческий проект "Подставка для рисования"</v>
      </c>
      <c r="H33" s="32" t="s">
        <v>1151</v>
      </c>
      <c r="I33" s="301"/>
    </row>
    <row r="34" spans="1:9" ht="51">
      <c r="A34" s="1"/>
      <c r="B34" s="343" t="s">
        <v>166</v>
      </c>
      <c r="C34" s="357" t="s">
        <v>167</v>
      </c>
      <c r="D34" s="63" t="s">
        <v>1152</v>
      </c>
      <c r="E34" s="358" t="s">
        <v>1153</v>
      </c>
      <c r="F34" s="359" t="s">
        <v>1154</v>
      </c>
      <c r="G34" s="216" t="s">
        <v>1155</v>
      </c>
      <c r="H34" s="80" t="s">
        <v>1156</v>
      </c>
      <c r="I34" s="301"/>
    </row>
    <row r="35" spans="1:9" ht="25.5">
      <c r="A35" s="1"/>
      <c r="B35" s="343" t="s">
        <v>187</v>
      </c>
      <c r="C35" s="344" t="s">
        <v>189</v>
      </c>
      <c r="D35" s="32" t="s">
        <v>81</v>
      </c>
      <c r="E35" s="358" t="s">
        <v>1157</v>
      </c>
      <c r="F35" s="80" t="s">
        <v>1158</v>
      </c>
      <c r="G35" s="361" t="s">
        <v>1159</v>
      </c>
      <c r="H35" s="362" t="s">
        <v>1160</v>
      </c>
      <c r="I35" s="363"/>
    </row>
    <row r="36" spans="1:9" ht="51">
      <c r="A36" s="1"/>
      <c r="B36" s="343" t="s">
        <v>433</v>
      </c>
      <c r="C36" s="357" t="s">
        <v>434</v>
      </c>
      <c r="D36" s="63" t="s">
        <v>31</v>
      </c>
      <c r="E36" s="364" t="s">
        <v>1161</v>
      </c>
      <c r="F36" s="365" t="s">
        <v>1162</v>
      </c>
      <c r="G36" s="193" t="str">
        <f>HYPERLINK("https://www.youtube.com/watch?v=A602AKlk5vo","Посмотреть мастер-класс по ссылке https://www.youtube.com/watch?v=A602AKlk5vo")</f>
        <v>Посмотреть мастер-класс по ссылке https://www.youtube.com/watch?v=A602AKlk5vo</v>
      </c>
      <c r="H36" s="366" t="s">
        <v>55</v>
      </c>
      <c r="I36" s="303"/>
    </row>
    <row r="37" spans="1:9" ht="51">
      <c r="A37" s="1"/>
      <c r="B37" s="343" t="s">
        <v>1091</v>
      </c>
      <c r="C37" s="367" t="s">
        <v>1092</v>
      </c>
      <c r="D37" s="32" t="s">
        <v>81</v>
      </c>
      <c r="E37" s="364" t="s">
        <v>1163</v>
      </c>
      <c r="F37" s="365" t="s">
        <v>1162</v>
      </c>
      <c r="G37" s="36" t="s">
        <v>1164</v>
      </c>
      <c r="H37" s="366" t="s">
        <v>55</v>
      </c>
      <c r="I37" s="303"/>
    </row>
    <row r="38" spans="1:9" ht="18">
      <c r="A38" s="1"/>
      <c r="B38" s="861" t="s">
        <v>278</v>
      </c>
      <c r="C38" s="862"/>
      <c r="D38" s="862"/>
      <c r="E38" s="862"/>
      <c r="F38" s="862"/>
      <c r="G38" s="862"/>
      <c r="H38" s="857"/>
      <c r="I38" s="342"/>
    </row>
    <row r="39" spans="1:9" ht="25.5">
      <c r="A39" s="1"/>
      <c r="B39" s="343" t="s">
        <v>29</v>
      </c>
      <c r="C39" s="344" t="s">
        <v>30</v>
      </c>
      <c r="D39" s="328" t="s">
        <v>81</v>
      </c>
      <c r="E39" s="368" t="s">
        <v>1165</v>
      </c>
      <c r="F39" s="328" t="s">
        <v>1166</v>
      </c>
      <c r="G39" s="328" t="s">
        <v>1167</v>
      </c>
      <c r="H39" s="328" t="s">
        <v>1168</v>
      </c>
      <c r="I39" s="301"/>
    </row>
    <row r="40" spans="1:9" ht="38.25">
      <c r="A40" s="1"/>
      <c r="B40" s="855" t="s">
        <v>77</v>
      </c>
      <c r="C40" s="856" t="s">
        <v>79</v>
      </c>
      <c r="D40" s="328" t="s">
        <v>598</v>
      </c>
      <c r="E40" s="369" t="s">
        <v>1169</v>
      </c>
      <c r="F40" s="370" t="s">
        <v>1170</v>
      </c>
      <c r="G40" s="370" t="s">
        <v>1171</v>
      </c>
      <c r="H40" s="370" t="s">
        <v>1172</v>
      </c>
      <c r="I40" s="301"/>
    </row>
    <row r="41" spans="1:9" ht="63.75">
      <c r="A41" s="1"/>
      <c r="B41" s="848"/>
      <c r="C41" s="857"/>
      <c r="D41" s="23" t="s">
        <v>1173</v>
      </c>
      <c r="E41" s="23" t="s">
        <v>1174</v>
      </c>
      <c r="F41" s="23" t="s">
        <v>1175</v>
      </c>
      <c r="G41" s="23" t="s">
        <v>1176</v>
      </c>
      <c r="H41" s="23" t="s">
        <v>1177</v>
      </c>
      <c r="I41" s="27"/>
    </row>
    <row r="42" spans="1:9" ht="51">
      <c r="A42" s="1"/>
      <c r="B42" s="343" t="s">
        <v>99</v>
      </c>
      <c r="C42" s="344" t="s">
        <v>101</v>
      </c>
      <c r="D42" s="371" t="s">
        <v>81</v>
      </c>
      <c r="E42" s="368" t="s">
        <v>1178</v>
      </c>
      <c r="F42" s="328" t="s">
        <v>1179</v>
      </c>
      <c r="G42" s="372" t="s">
        <v>1180</v>
      </c>
      <c r="H42" s="373" t="s">
        <v>1181</v>
      </c>
      <c r="I42" s="374"/>
    </row>
    <row r="43" spans="1:9" ht="12.75" customHeight="1">
      <c r="A43" s="1"/>
      <c r="B43" s="854" t="s">
        <v>128</v>
      </c>
      <c r="C43" s="836"/>
      <c r="D43" s="836"/>
      <c r="E43" s="836"/>
      <c r="F43" s="836"/>
      <c r="G43" s="836"/>
      <c r="H43" s="837"/>
      <c r="I43" s="322"/>
    </row>
    <row r="44" spans="1:9" ht="38.25">
      <c r="A44" s="1"/>
      <c r="B44" s="343" t="s">
        <v>142</v>
      </c>
      <c r="C44" s="357" t="s">
        <v>145</v>
      </c>
      <c r="D44" s="332" t="s">
        <v>1182</v>
      </c>
      <c r="E44" s="368" t="s">
        <v>1183</v>
      </c>
      <c r="F44" s="370" t="s">
        <v>1184</v>
      </c>
      <c r="G44" s="346" t="str">
        <f>HYPERLINK("https://resh.edu.ru/subject/lesson/7413/start/244466/","Посмотреть видеоурок № 48 в РЭШ по ссылке  . Выполнить ""Основную часть""  (4шт), ""Тренировочные задания"" (14 шт.).")</f>
        <v>Посмотреть видеоурок № 48 в РЭШ по ссылке  . Выполнить "Основную часть"  (4шт), "Тренировочные задания" (14 шт.).</v>
      </c>
      <c r="H44" s="309" t="s">
        <v>1185</v>
      </c>
      <c r="I44" s="374"/>
    </row>
    <row r="45" spans="1:9" ht="63.75">
      <c r="A45" s="1"/>
      <c r="B45" s="343" t="s">
        <v>166</v>
      </c>
      <c r="C45" s="357" t="s">
        <v>167</v>
      </c>
      <c r="D45" s="63" t="s">
        <v>31</v>
      </c>
      <c r="E45" s="375" t="s">
        <v>1186</v>
      </c>
      <c r="F45" s="200" t="s">
        <v>1187</v>
      </c>
      <c r="G45" s="61" t="str">
        <f>HYPERLINK("https://resh.edu.ru/subject/lesson/6224/train/196057/","Перейти по ссылке https://resh.edu.ru/subject/lesson/6224/train/196057/Просмотреть урок. Выполнить тренировочные задания и прислать скрин ВК.")</f>
        <v>Перейти по ссылке https://resh.edu.ru/subject/lesson/6224/train/196057/Просмотреть урок. Выполнить тренировочные задания и прислать скрин ВК.</v>
      </c>
      <c r="H45" s="304" t="s">
        <v>380</v>
      </c>
      <c r="I45" s="301"/>
    </row>
    <row r="46" spans="1:9" ht="25.5">
      <c r="A46" s="1"/>
      <c r="B46" s="343" t="s">
        <v>187</v>
      </c>
      <c r="C46" s="344" t="s">
        <v>189</v>
      </c>
      <c r="D46" s="137" t="s">
        <v>1188</v>
      </c>
      <c r="E46" s="368" t="s">
        <v>1189</v>
      </c>
      <c r="F46" s="109" t="s">
        <v>1190</v>
      </c>
      <c r="G46" s="376" t="s">
        <v>1191</v>
      </c>
      <c r="H46" s="370" t="s">
        <v>380</v>
      </c>
      <c r="I46" s="301"/>
    </row>
    <row r="47" spans="1:9" ht="25.5">
      <c r="A47" s="1"/>
      <c r="B47" s="343" t="s">
        <v>433</v>
      </c>
      <c r="C47" s="357" t="s">
        <v>434</v>
      </c>
      <c r="D47" s="377" t="s">
        <v>1192</v>
      </c>
      <c r="E47" s="368" t="s">
        <v>1193</v>
      </c>
      <c r="F47" s="370" t="s">
        <v>1194</v>
      </c>
      <c r="G47" s="376" t="s">
        <v>1195</v>
      </c>
      <c r="H47" s="370" t="s">
        <v>55</v>
      </c>
      <c r="I47" s="301"/>
    </row>
    <row r="48" spans="1:9" ht="18">
      <c r="A48" s="1"/>
      <c r="B48" s="863"/>
      <c r="C48" s="836"/>
      <c r="D48" s="836"/>
      <c r="E48" s="836"/>
      <c r="F48" s="836"/>
      <c r="G48" s="836"/>
      <c r="H48" s="837"/>
      <c r="I48" s="342"/>
    </row>
    <row r="49" spans="1:9" ht="12.75">
      <c r="A49" s="1"/>
      <c r="B49" s="378"/>
      <c r="C49" s="379"/>
      <c r="D49" s="303"/>
      <c r="E49" s="300"/>
      <c r="F49" s="374"/>
      <c r="G49" s="380"/>
      <c r="H49" s="374"/>
      <c r="I49" s="374"/>
    </row>
    <row r="50" spans="1:9" ht="12.75">
      <c r="A50" s="1"/>
      <c r="B50" s="382"/>
      <c r="C50" s="383"/>
      <c r="D50" s="118"/>
      <c r="E50" s="300"/>
      <c r="F50" s="119"/>
      <c r="G50" s="348"/>
      <c r="H50" s="301"/>
      <c r="I50" s="301"/>
    </row>
    <row r="51" spans="1:9" ht="12.75">
      <c r="A51" s="1"/>
      <c r="B51" s="382"/>
      <c r="C51" s="383"/>
      <c r="D51" s="303"/>
      <c r="E51" s="300"/>
      <c r="F51" s="301"/>
      <c r="G51" s="300"/>
      <c r="H51" s="301"/>
      <c r="I51" s="301"/>
    </row>
    <row r="52" spans="1:9" ht="12.75" customHeight="1">
      <c r="A52" s="1"/>
      <c r="B52" s="864"/>
      <c r="C52" s="840"/>
      <c r="D52" s="840"/>
      <c r="E52" s="840"/>
      <c r="F52" s="840"/>
      <c r="G52" s="840"/>
      <c r="H52" s="840"/>
      <c r="I52" s="322"/>
    </row>
    <row r="53" spans="1:9" ht="12.75">
      <c r="A53" s="1"/>
      <c r="B53" s="865"/>
      <c r="C53" s="865"/>
      <c r="D53" s="301"/>
      <c r="E53" s="384"/>
      <c r="F53" s="301"/>
      <c r="G53" s="301"/>
      <c r="H53" s="301"/>
      <c r="I53" s="301"/>
    </row>
    <row r="54" spans="1:9" ht="12.75">
      <c r="A54" s="1"/>
      <c r="B54" s="840"/>
      <c r="C54" s="840"/>
      <c r="D54" s="301"/>
      <c r="E54" s="300"/>
      <c r="F54" s="301"/>
      <c r="G54" s="348"/>
      <c r="H54" s="301"/>
      <c r="I54" s="301"/>
    </row>
    <row r="55" spans="1:9" ht="12.75">
      <c r="A55" s="1"/>
      <c r="B55" s="378"/>
      <c r="C55" s="378"/>
      <c r="D55" s="303"/>
      <c r="E55" s="300"/>
      <c r="F55" s="301"/>
      <c r="G55" s="227"/>
      <c r="H55" s="301"/>
      <c r="I55" s="301"/>
    </row>
    <row r="56" spans="1:9" ht="12.75">
      <c r="A56" s="1"/>
      <c r="B56" s="378"/>
      <c r="C56" s="379"/>
      <c r="D56" s="303"/>
      <c r="E56" s="300"/>
      <c r="F56" s="301"/>
      <c r="G56" s="301"/>
      <c r="H56" s="301"/>
      <c r="I56" s="301"/>
    </row>
    <row r="57" spans="1:9" ht="12.75">
      <c r="A57" s="1"/>
      <c r="B57" s="865"/>
      <c r="C57" s="865"/>
      <c r="D57" s="303"/>
      <c r="E57" s="205"/>
      <c r="F57" s="119"/>
      <c r="G57" s="301"/>
      <c r="H57" s="301"/>
      <c r="I57" s="301"/>
    </row>
    <row r="58" spans="1:9" ht="12.75">
      <c r="A58" s="1"/>
      <c r="B58" s="840"/>
      <c r="C58" s="840"/>
      <c r="D58" s="387"/>
      <c r="E58" s="205"/>
      <c r="F58" s="118"/>
      <c r="G58" s="348"/>
      <c r="H58" s="301"/>
      <c r="I58" s="301"/>
    </row>
    <row r="59" spans="1:9" ht="18">
      <c r="A59" s="1"/>
      <c r="B59" s="867"/>
      <c r="C59" s="840"/>
      <c r="D59" s="840"/>
      <c r="E59" s="840"/>
      <c r="F59" s="840"/>
      <c r="G59" s="840"/>
      <c r="H59" s="840"/>
      <c r="I59" s="342"/>
    </row>
    <row r="60" spans="1:9" ht="12.75">
      <c r="A60" s="1"/>
      <c r="B60" s="236"/>
      <c r="C60" s="236"/>
      <c r="D60" s="238"/>
      <c r="E60" s="79"/>
      <c r="F60" s="79"/>
      <c r="G60" s="227"/>
      <c r="H60" s="79"/>
      <c r="I60" s="79"/>
    </row>
    <row r="61" spans="1:9" ht="12.75">
      <c r="A61" s="1"/>
      <c r="B61" s="236"/>
      <c r="C61" s="236"/>
      <c r="D61" s="79"/>
      <c r="E61" s="79"/>
      <c r="F61" s="79"/>
      <c r="G61" s="227"/>
      <c r="H61" s="79"/>
      <c r="I61" s="79"/>
    </row>
    <row r="62" spans="1:9" ht="12.75">
      <c r="A62" s="1"/>
      <c r="B62" s="849"/>
      <c r="C62" s="849"/>
      <c r="D62" s="238"/>
      <c r="E62" s="79"/>
      <c r="F62" s="331"/>
      <c r="G62" s="388"/>
      <c r="H62" s="291"/>
      <c r="I62" s="291"/>
    </row>
    <row r="63" spans="1:9" ht="12.75">
      <c r="A63" s="1"/>
      <c r="B63" s="840"/>
      <c r="C63" s="840"/>
      <c r="D63" s="79"/>
      <c r="E63" s="79"/>
      <c r="F63" s="79"/>
      <c r="G63" s="227"/>
      <c r="H63" s="79"/>
      <c r="I63" s="79"/>
    </row>
    <row r="64" spans="1:9" ht="12.75" customHeight="1">
      <c r="A64" s="1"/>
      <c r="B64" s="864"/>
      <c r="C64" s="840"/>
      <c r="D64" s="840"/>
      <c r="E64" s="840"/>
      <c r="F64" s="840"/>
      <c r="G64" s="840"/>
      <c r="H64" s="840"/>
      <c r="I64" s="322"/>
    </row>
    <row r="65" spans="1:9" ht="12.75">
      <c r="A65" s="1"/>
      <c r="B65" s="849"/>
      <c r="C65" s="849"/>
      <c r="D65" s="238"/>
      <c r="E65" s="79"/>
      <c r="F65" s="389"/>
      <c r="G65" s="227"/>
      <c r="H65" s="390"/>
      <c r="I65" s="390"/>
    </row>
    <row r="66" spans="1:9" ht="12.75">
      <c r="A66" s="1"/>
      <c r="B66" s="840"/>
      <c r="C66" s="840"/>
      <c r="D66" s="79"/>
      <c r="E66" s="79"/>
      <c r="F66" s="79"/>
      <c r="G66" s="227"/>
      <c r="H66" s="119"/>
      <c r="I66" s="119"/>
    </row>
    <row r="67" spans="1:9" ht="12.75">
      <c r="A67" s="1"/>
      <c r="B67" s="236"/>
      <c r="C67" s="236"/>
      <c r="D67" s="79"/>
      <c r="E67" s="79"/>
      <c r="F67" s="79"/>
      <c r="G67" s="79"/>
      <c r="H67" s="79"/>
      <c r="I67" s="79"/>
    </row>
    <row r="68" spans="1:9" ht="12.75">
      <c r="A68" s="1"/>
      <c r="B68" s="236"/>
      <c r="C68" s="236"/>
      <c r="D68" s="175"/>
      <c r="E68" s="391"/>
      <c r="F68" s="391"/>
      <c r="G68" s="321"/>
      <c r="H68" s="27"/>
      <c r="I68" s="27"/>
    </row>
    <row r="69" spans="1:9" ht="12.75">
      <c r="A69" s="1"/>
      <c r="B69" s="175"/>
      <c r="C69" s="175"/>
      <c r="D69" s="175"/>
      <c r="E69" s="175"/>
      <c r="F69" s="175"/>
      <c r="G69" s="175"/>
      <c r="H69" s="175"/>
      <c r="I69" s="175"/>
    </row>
    <row r="70" spans="1:9" ht="12.75">
      <c r="A70" s="1"/>
      <c r="B70" s="175"/>
      <c r="C70" s="175"/>
      <c r="D70" s="175"/>
      <c r="E70" s="175"/>
      <c r="F70" s="175"/>
      <c r="G70" s="175"/>
      <c r="H70" s="175"/>
      <c r="I70" s="175"/>
    </row>
    <row r="71" spans="1:9" ht="12.75">
      <c r="A71" s="1"/>
      <c r="B71" s="175"/>
      <c r="C71" s="175"/>
      <c r="D71" s="175"/>
      <c r="E71" s="175"/>
      <c r="F71" s="175"/>
      <c r="G71" s="175"/>
      <c r="H71" s="175"/>
      <c r="I71" s="175"/>
    </row>
    <row r="72" spans="1:9" ht="12.75">
      <c r="A72" s="1"/>
      <c r="B72" s="175"/>
      <c r="C72" s="175"/>
      <c r="D72" s="175"/>
      <c r="E72" s="175"/>
      <c r="F72" s="175"/>
      <c r="G72" s="175"/>
      <c r="H72" s="175"/>
      <c r="I72" s="175"/>
    </row>
    <row r="73" spans="1:9" ht="12.75">
      <c r="A73" s="1"/>
      <c r="B73" s="175"/>
      <c r="C73" s="175"/>
      <c r="D73" s="175"/>
      <c r="E73" s="175"/>
      <c r="F73" s="175"/>
      <c r="G73" s="175"/>
      <c r="H73" s="175"/>
      <c r="I73" s="175"/>
    </row>
    <row r="74" spans="1:9" ht="12.75">
      <c r="A74" s="1"/>
      <c r="B74" s="175"/>
      <c r="C74" s="175"/>
      <c r="D74" s="175"/>
      <c r="E74" s="175"/>
      <c r="F74" s="175"/>
      <c r="G74" s="175"/>
      <c r="H74" s="175"/>
      <c r="I74" s="175"/>
    </row>
    <row r="75" spans="1:9" ht="12.75">
      <c r="A75" s="1"/>
      <c r="B75" s="175"/>
      <c r="C75" s="175"/>
      <c r="D75" s="175"/>
      <c r="E75" s="175"/>
      <c r="F75" s="175"/>
      <c r="G75" s="175"/>
      <c r="H75" s="175"/>
      <c r="I75" s="175"/>
    </row>
    <row r="76" spans="1:9" ht="12.75">
      <c r="A76" s="1"/>
      <c r="B76" s="175"/>
      <c r="C76" s="175"/>
      <c r="D76" s="175"/>
      <c r="E76" s="175"/>
      <c r="F76" s="175"/>
      <c r="G76" s="175"/>
      <c r="H76" s="175"/>
      <c r="I76" s="175"/>
    </row>
    <row r="77" spans="1:9" ht="12.75">
      <c r="A77" s="1"/>
      <c r="B77" s="175"/>
      <c r="C77" s="175"/>
      <c r="D77" s="175"/>
      <c r="E77" s="175"/>
      <c r="F77" s="175"/>
      <c r="G77" s="175"/>
      <c r="H77" s="175"/>
      <c r="I77" s="175"/>
    </row>
    <row r="78" spans="1:9" ht="12.75">
      <c r="A78" s="1"/>
      <c r="B78" s="175"/>
      <c r="C78" s="175"/>
      <c r="D78" s="175"/>
      <c r="E78" s="175"/>
      <c r="F78" s="175"/>
      <c r="G78" s="175"/>
      <c r="H78" s="175"/>
      <c r="I78" s="175"/>
    </row>
    <row r="79" spans="1:9" ht="12.75">
      <c r="A79" s="1"/>
      <c r="B79" s="175"/>
      <c r="C79" s="175"/>
      <c r="D79" s="175"/>
      <c r="E79" s="175"/>
      <c r="F79" s="175"/>
      <c r="G79" s="175"/>
      <c r="H79" s="175"/>
      <c r="I79" s="175"/>
    </row>
    <row r="80" spans="1:9" ht="12.75">
      <c r="A80" s="1"/>
      <c r="B80" s="175"/>
      <c r="C80" s="175"/>
      <c r="D80" s="175"/>
      <c r="E80" s="175"/>
      <c r="F80" s="175"/>
      <c r="G80" s="175"/>
      <c r="H80" s="175"/>
      <c r="I80" s="175"/>
    </row>
    <row r="81" spans="1:9" ht="12.75">
      <c r="A81" s="1"/>
      <c r="B81" s="175"/>
      <c r="C81" s="175"/>
      <c r="D81" s="175"/>
      <c r="E81" s="175"/>
      <c r="F81" s="175"/>
      <c r="G81" s="175"/>
      <c r="H81" s="175"/>
      <c r="I81" s="175"/>
    </row>
    <row r="82" spans="1:9" ht="12.75">
      <c r="A82" s="1"/>
      <c r="B82" s="175"/>
      <c r="C82" s="175"/>
      <c r="D82" s="175"/>
      <c r="E82" s="175"/>
      <c r="F82" s="175"/>
      <c r="G82" s="175"/>
      <c r="H82" s="175"/>
      <c r="I82" s="175"/>
    </row>
    <row r="83" spans="1:9" ht="12.75">
      <c r="A83" s="1"/>
      <c r="B83" s="175"/>
      <c r="C83" s="175"/>
      <c r="D83" s="175"/>
      <c r="E83" s="175"/>
      <c r="F83" s="175"/>
      <c r="G83" s="175"/>
      <c r="H83" s="175"/>
      <c r="I83" s="175"/>
    </row>
    <row r="84" spans="1:9" ht="12.75">
      <c r="A84" s="1"/>
      <c r="B84" s="175"/>
      <c r="C84" s="175"/>
      <c r="D84" s="175"/>
      <c r="E84" s="175"/>
      <c r="F84" s="175"/>
      <c r="G84" s="175"/>
      <c r="H84" s="175"/>
      <c r="I84" s="175"/>
    </row>
    <row r="85" spans="1:9" ht="12.75">
      <c r="A85" s="1"/>
      <c r="B85" s="175"/>
      <c r="C85" s="175"/>
      <c r="D85" s="175"/>
      <c r="E85" s="175"/>
      <c r="F85" s="175"/>
      <c r="G85" s="175"/>
      <c r="H85" s="175"/>
      <c r="I85" s="175"/>
    </row>
    <row r="86" spans="1:9" ht="12.75">
      <c r="A86" s="1"/>
      <c r="B86" s="175"/>
      <c r="C86" s="175"/>
      <c r="D86" s="175"/>
      <c r="E86" s="175"/>
      <c r="F86" s="175"/>
      <c r="G86" s="175"/>
      <c r="H86" s="175"/>
      <c r="I86" s="175"/>
    </row>
    <row r="87" spans="1:9" ht="12.75">
      <c r="A87" s="1"/>
      <c r="B87" s="175"/>
      <c r="C87" s="175"/>
      <c r="D87" s="175"/>
      <c r="E87" s="175"/>
      <c r="F87" s="175"/>
      <c r="G87" s="175"/>
      <c r="H87" s="175"/>
      <c r="I87" s="175"/>
    </row>
    <row r="88" spans="1:9" ht="12.75">
      <c r="A88" s="1"/>
      <c r="B88" s="175"/>
      <c r="C88" s="175"/>
      <c r="D88" s="175"/>
      <c r="E88" s="175"/>
      <c r="F88" s="175"/>
      <c r="G88" s="175"/>
      <c r="H88" s="175"/>
      <c r="I88" s="175"/>
    </row>
    <row r="89" spans="1:9" ht="12.75">
      <c r="A89" s="1"/>
      <c r="B89" s="175"/>
      <c r="C89" s="175"/>
      <c r="D89" s="175"/>
      <c r="E89" s="175"/>
      <c r="F89" s="175"/>
      <c r="G89" s="175"/>
      <c r="H89" s="175"/>
      <c r="I89" s="175"/>
    </row>
    <row r="90" spans="1:9" ht="12.75">
      <c r="A90" s="1"/>
      <c r="B90" s="175"/>
      <c r="C90" s="175"/>
      <c r="D90" s="175"/>
      <c r="E90" s="175"/>
      <c r="F90" s="175"/>
      <c r="G90" s="175"/>
      <c r="H90" s="175"/>
      <c r="I90" s="175"/>
    </row>
    <row r="91" spans="1:9" ht="12.75">
      <c r="A91" s="1"/>
      <c r="B91" s="175"/>
      <c r="C91" s="175"/>
      <c r="D91" s="175"/>
      <c r="E91" s="175"/>
      <c r="F91" s="175"/>
      <c r="G91" s="175"/>
      <c r="H91" s="175"/>
      <c r="I91" s="175"/>
    </row>
    <row r="92" spans="1:9" ht="12.75">
      <c r="A92" s="1"/>
      <c r="B92" s="1"/>
      <c r="C92" s="1"/>
      <c r="D92" s="1"/>
      <c r="E92" s="1"/>
      <c r="F92" s="1"/>
      <c r="G92" s="1"/>
      <c r="H92" s="1"/>
      <c r="I92" s="175"/>
    </row>
    <row r="93" spans="1:9" ht="12.75">
      <c r="A93" s="1"/>
      <c r="B93" s="1"/>
      <c r="C93" s="1"/>
      <c r="D93" s="1"/>
      <c r="E93" s="1"/>
      <c r="F93" s="1"/>
      <c r="G93" s="1"/>
      <c r="H93" s="1"/>
      <c r="I93" s="175"/>
    </row>
    <row r="94" spans="1:9" ht="12.75">
      <c r="A94" s="1"/>
      <c r="B94" s="1"/>
      <c r="C94" s="1"/>
      <c r="D94" s="1"/>
      <c r="E94" s="1"/>
      <c r="F94" s="1"/>
      <c r="G94" s="1"/>
      <c r="H94" s="1"/>
      <c r="I94" s="175"/>
    </row>
    <row r="95" spans="1:9" ht="12.75">
      <c r="A95" s="1"/>
      <c r="B95" s="1"/>
      <c r="C95" s="1"/>
      <c r="D95" s="1"/>
      <c r="E95" s="1"/>
      <c r="F95" s="1"/>
      <c r="G95" s="1"/>
      <c r="H95" s="1"/>
      <c r="I95" s="175"/>
    </row>
    <row r="96" spans="1:9" ht="12.75">
      <c r="A96" s="1"/>
      <c r="B96" s="1"/>
      <c r="C96" s="1"/>
      <c r="D96" s="1"/>
      <c r="E96" s="1"/>
      <c r="F96" s="1"/>
      <c r="G96" s="1"/>
      <c r="H96" s="1"/>
      <c r="I96" s="175"/>
    </row>
    <row r="97" spans="1:9" ht="12.75">
      <c r="A97" s="1"/>
      <c r="B97" s="1"/>
      <c r="C97" s="1"/>
      <c r="D97" s="1"/>
      <c r="E97" s="1"/>
      <c r="F97" s="1"/>
      <c r="G97" s="1"/>
      <c r="H97" s="1"/>
      <c r="I97" s="175"/>
    </row>
    <row r="98" spans="1:9" ht="12.75">
      <c r="A98" s="1"/>
      <c r="B98" s="1"/>
      <c r="C98" s="1"/>
      <c r="D98" s="1"/>
      <c r="E98" s="1"/>
      <c r="F98" s="1"/>
      <c r="G98" s="1"/>
      <c r="H98" s="1"/>
      <c r="I98" s="175"/>
    </row>
    <row r="99" spans="1:9" ht="12.75">
      <c r="A99" s="1"/>
      <c r="B99" s="1"/>
      <c r="C99" s="1"/>
      <c r="D99" s="1"/>
      <c r="E99" s="1"/>
      <c r="F99" s="1"/>
      <c r="G99" s="1"/>
      <c r="H99" s="1"/>
      <c r="I99" s="175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75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75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75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75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75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75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75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75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75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75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75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75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75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75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75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75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75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75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75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75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75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75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75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75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75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75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75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75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75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75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75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75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75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75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75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75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75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75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75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75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75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75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75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75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75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75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75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75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75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75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75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75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75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75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75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75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75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75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75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75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75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75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75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75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75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75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75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75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75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75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75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75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75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75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75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75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75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75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75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75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75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75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75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75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75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75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75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75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75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75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75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75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75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75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75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75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75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75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75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75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75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75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75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75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75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75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75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75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75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75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75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75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75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75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75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75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75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75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75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75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75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75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75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75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75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75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75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75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75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75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75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75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75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75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75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75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75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75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75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75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75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75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75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75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75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75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75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75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75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75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75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75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75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75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75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75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75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75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75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75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75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75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75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75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75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75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75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75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75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75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75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75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75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75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75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75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75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75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75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75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75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75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75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75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75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75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75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75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75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75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75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75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75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75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75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75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75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75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75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75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75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75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75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75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75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75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75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75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75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75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75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75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75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75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75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75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75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75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75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75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75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75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75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75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75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75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75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75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75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75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75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75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75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75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75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75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75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75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75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75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75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75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75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75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75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75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75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75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75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75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75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75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75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75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75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75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75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75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75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75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75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75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75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75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75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75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75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75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75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75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75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75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75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75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75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75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75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75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75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75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75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75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75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75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75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75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75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75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75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75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75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75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75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75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75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75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75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75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75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75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75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75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75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75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75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75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75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75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75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75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75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75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75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75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75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75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75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75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75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75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75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75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75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75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75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75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75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75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75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75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75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75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75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75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75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75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75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75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75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75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75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75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75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75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75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75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75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75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75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75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75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75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75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75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75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75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75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75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75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75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75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75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75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75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75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75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75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75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75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75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75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75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75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75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75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75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75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75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75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75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75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75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75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75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75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75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75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75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75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75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75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75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75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75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75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75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75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75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75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75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75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75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75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75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75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75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75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75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75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75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75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75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75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75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75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75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75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75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75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75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75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75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75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75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75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75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75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75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75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75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75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75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75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75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75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75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75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75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75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75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75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75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75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75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75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75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75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75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75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75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75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75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75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75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75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75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75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75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75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75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75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75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75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75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75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75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75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75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75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75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75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75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75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75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75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75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75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75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75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75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75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75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75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75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75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75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75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75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75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75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75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75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75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75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75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75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75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75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75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75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75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75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75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75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75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75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75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75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75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75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75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75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75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75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75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75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75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75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75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75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75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75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75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75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75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75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75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75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75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75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75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75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75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75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75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75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75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75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75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75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75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75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75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75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75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75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75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75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75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75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75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75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75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75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75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75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75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75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75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75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75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75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75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75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75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75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75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75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75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75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75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75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75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75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75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75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75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75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75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75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75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75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75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75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75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75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75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75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75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75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75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75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75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75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75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75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75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75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75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75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75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75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75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75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75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75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75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75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75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75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75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75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75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75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75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75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75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75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75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75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75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75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75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75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75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75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75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75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75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75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75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75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75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75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75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75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75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75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75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75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75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75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75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75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75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75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75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75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75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75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75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75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75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75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75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75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75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75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75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75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75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75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75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75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75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75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75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75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75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75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75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75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75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75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75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75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75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75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75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75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75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75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75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75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75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75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75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75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75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75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75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75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75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75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75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75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75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75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75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75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75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75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75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75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75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75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75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75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75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75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75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75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75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75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75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75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75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75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75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75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75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75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75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75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75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75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75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75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75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75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75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75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75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75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75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75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75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75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75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75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75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75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75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75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75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75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75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75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75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75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75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75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75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75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75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75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75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75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75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75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75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75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75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75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75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75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75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75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75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75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75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75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75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75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75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75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75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75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75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75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75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75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75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75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75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75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75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75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75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75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75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75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75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75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75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75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75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75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75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75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75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75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75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75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75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75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75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75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75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75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75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75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75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75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75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75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75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75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75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75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75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75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75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75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75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75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75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75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75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75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75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75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75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75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75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75"/>
    </row>
  </sheetData>
  <mergeCells count="29">
    <mergeCell ref="B57:B58"/>
    <mergeCell ref="B59:H59"/>
    <mergeCell ref="B62:B63"/>
    <mergeCell ref="C62:C63"/>
    <mergeCell ref="B64:H64"/>
    <mergeCell ref="B65:B66"/>
    <mergeCell ref="C65:C66"/>
    <mergeCell ref="C57:C58"/>
    <mergeCell ref="B48:H48"/>
    <mergeCell ref="B52:H52"/>
    <mergeCell ref="B53:B54"/>
    <mergeCell ref="C53:C54"/>
    <mergeCell ref="B1:H1"/>
    <mergeCell ref="B2:H2"/>
    <mergeCell ref="B7:H7"/>
    <mergeCell ref="B15:H15"/>
    <mergeCell ref="C18:C19"/>
    <mergeCell ref="B20:H20"/>
    <mergeCell ref="B26:H26"/>
    <mergeCell ref="B40:B41"/>
    <mergeCell ref="C40:C41"/>
    <mergeCell ref="B31:H31"/>
    <mergeCell ref="B38:H38"/>
    <mergeCell ref="B43:H43"/>
    <mergeCell ref="B18:B19"/>
    <mergeCell ref="B29:B30"/>
    <mergeCell ref="C29:C30"/>
    <mergeCell ref="B32:B33"/>
    <mergeCell ref="C32:C33"/>
  </mergeCells>
  <hyperlinks>
    <hyperlink ref="G11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74"/>
  <sheetViews>
    <sheetView workbookViewId="0">
      <selection activeCell="I6" sqref="I6"/>
    </sheetView>
  </sheetViews>
  <sheetFormatPr defaultColWidth="14.42578125" defaultRowHeight="15.75" customHeight="1"/>
  <cols>
    <col min="1" max="1" width="8.5703125" customWidth="1"/>
    <col min="4" max="4" width="18" customWidth="1"/>
    <col min="5" max="5" width="24.7109375" customWidth="1"/>
    <col min="6" max="6" width="32.5703125" customWidth="1"/>
    <col min="7" max="7" width="36.28515625" customWidth="1"/>
    <col min="8" max="8" width="31.85546875" customWidth="1"/>
  </cols>
  <sheetData>
    <row r="1" spans="1:9" ht="32.25" customHeight="1">
      <c r="A1" s="1"/>
      <c r="B1" s="842" t="s">
        <v>1196</v>
      </c>
      <c r="C1" s="836"/>
      <c r="D1" s="836"/>
      <c r="E1" s="836"/>
      <c r="F1" s="836"/>
      <c r="G1" s="836"/>
      <c r="H1" s="837"/>
      <c r="I1" s="1"/>
    </row>
    <row r="2" spans="1:9" ht="24.7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202" t="s">
        <v>11</v>
      </c>
      <c r="C3" s="202" t="s">
        <v>13</v>
      </c>
      <c r="D3" s="202" t="s">
        <v>14</v>
      </c>
      <c r="E3" s="202" t="s">
        <v>1064</v>
      </c>
      <c r="F3" s="202" t="s">
        <v>16</v>
      </c>
      <c r="G3" s="202" t="s">
        <v>17</v>
      </c>
      <c r="H3" s="202" t="s">
        <v>18</v>
      </c>
      <c r="I3" s="1"/>
    </row>
    <row r="4" spans="1:9" ht="25.5">
      <c r="A4" s="286"/>
      <c r="B4" s="13" t="s">
        <v>29</v>
      </c>
      <c r="C4" s="13" t="s">
        <v>30</v>
      </c>
      <c r="D4" s="23" t="s">
        <v>81</v>
      </c>
      <c r="E4" s="20" t="s">
        <v>1197</v>
      </c>
      <c r="F4" s="23" t="s">
        <v>1077</v>
      </c>
      <c r="G4" s="23" t="s">
        <v>1198</v>
      </c>
      <c r="H4" s="23" t="s">
        <v>1079</v>
      </c>
      <c r="I4" s="1"/>
    </row>
    <row r="5" spans="1:9" ht="25.5">
      <c r="A5" s="1"/>
      <c r="B5" s="13" t="s">
        <v>77</v>
      </c>
      <c r="C5" s="13" t="s">
        <v>79</v>
      </c>
      <c r="D5" s="23" t="s">
        <v>81</v>
      </c>
      <c r="E5" s="20" t="s">
        <v>1199</v>
      </c>
      <c r="F5" s="23" t="s">
        <v>1073</v>
      </c>
      <c r="G5" s="393" t="s">
        <v>1074</v>
      </c>
      <c r="H5" s="143" t="s">
        <v>1075</v>
      </c>
      <c r="I5" s="1"/>
    </row>
    <row r="6" spans="1:9" ht="72">
      <c r="A6" s="1"/>
      <c r="B6" s="13" t="s">
        <v>99</v>
      </c>
      <c r="C6" s="13" t="s">
        <v>101</v>
      </c>
      <c r="D6" s="23" t="s">
        <v>1118</v>
      </c>
      <c r="E6" s="20" t="s">
        <v>1200</v>
      </c>
      <c r="F6" s="65" t="s">
        <v>1120</v>
      </c>
      <c r="G6" s="395" t="s">
        <v>1201</v>
      </c>
      <c r="H6" s="23" t="s">
        <v>1121</v>
      </c>
      <c r="I6" s="1"/>
    </row>
    <row r="7" spans="1:9" ht="12.75" customHeight="1">
      <c r="A7" s="1"/>
      <c r="B7" s="854" t="s">
        <v>128</v>
      </c>
      <c r="C7" s="836"/>
      <c r="D7" s="836"/>
      <c r="E7" s="836"/>
      <c r="F7" s="836"/>
      <c r="G7" s="836"/>
      <c r="H7" s="837"/>
      <c r="I7" s="1"/>
    </row>
    <row r="8" spans="1:9" ht="38.25">
      <c r="A8" s="1"/>
      <c r="B8" s="13" t="s">
        <v>142</v>
      </c>
      <c r="C8" s="13" t="s">
        <v>145</v>
      </c>
      <c r="D8" s="23" t="s">
        <v>287</v>
      </c>
      <c r="E8" s="20" t="s">
        <v>1202</v>
      </c>
      <c r="F8" s="20" t="s">
        <v>1081</v>
      </c>
      <c r="G8" s="20" t="s">
        <v>1082</v>
      </c>
      <c r="H8" s="20" t="s">
        <v>1083</v>
      </c>
      <c r="I8" s="1"/>
    </row>
    <row r="9" spans="1:9" ht="25.5">
      <c r="A9" s="1"/>
      <c r="B9" s="13" t="s">
        <v>166</v>
      </c>
      <c r="C9" s="13" t="s">
        <v>167</v>
      </c>
      <c r="D9" s="23" t="s">
        <v>287</v>
      </c>
      <c r="E9" s="20" t="s">
        <v>1203</v>
      </c>
      <c r="F9" s="23" t="s">
        <v>1085</v>
      </c>
      <c r="G9" s="65" t="s">
        <v>1204</v>
      </c>
      <c r="H9" s="23" t="s">
        <v>1205</v>
      </c>
      <c r="I9" s="1"/>
    </row>
    <row r="10" spans="1:9" ht="38.25">
      <c r="A10" s="1"/>
      <c r="B10" s="13" t="s">
        <v>187</v>
      </c>
      <c r="C10" s="203" t="s">
        <v>189</v>
      </c>
      <c r="D10" s="23" t="s">
        <v>31</v>
      </c>
      <c r="E10" s="396" t="s">
        <v>1206</v>
      </c>
      <c r="F10" s="23" t="s">
        <v>1089</v>
      </c>
      <c r="G10" s="323" t="s">
        <v>1090</v>
      </c>
      <c r="H10" s="23" t="s">
        <v>55</v>
      </c>
      <c r="I10" s="1"/>
    </row>
    <row r="11" spans="1:9" ht="38.25">
      <c r="A11" s="1"/>
      <c r="B11" s="13" t="s">
        <v>433</v>
      </c>
      <c r="C11" s="13" t="s">
        <v>434</v>
      </c>
      <c r="D11" s="23" t="s">
        <v>483</v>
      </c>
      <c r="E11" s="53" t="s">
        <v>1207</v>
      </c>
      <c r="F11" s="23" t="s">
        <v>1208</v>
      </c>
      <c r="G11" s="65" t="s">
        <v>1209</v>
      </c>
      <c r="H11" s="23" t="s">
        <v>650</v>
      </c>
      <c r="I11" s="1"/>
    </row>
    <row r="12" spans="1:9" ht="38.25">
      <c r="A12" s="1"/>
      <c r="B12" s="847">
        <v>8</v>
      </c>
      <c r="C12" s="870" t="s">
        <v>1092</v>
      </c>
      <c r="D12" s="23" t="s">
        <v>1210</v>
      </c>
      <c r="E12" s="53" t="s">
        <v>1211</v>
      </c>
      <c r="F12" s="113" t="s">
        <v>194</v>
      </c>
      <c r="G12" s="271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12" s="113" t="s">
        <v>55</v>
      </c>
      <c r="I12" s="1"/>
    </row>
    <row r="13" spans="1:9" ht="63.75">
      <c r="A13" s="1"/>
      <c r="B13" s="848"/>
      <c r="C13" s="848"/>
      <c r="D13" s="23" t="s">
        <v>31</v>
      </c>
      <c r="E13" s="194" t="s">
        <v>1212</v>
      </c>
      <c r="F13" s="397" t="s">
        <v>1099</v>
      </c>
      <c r="G13" s="398" t="str">
        <f>HYPERLINK("https://www.maam.ru/detskijsad/otkrytka-v-tehnike-izonit-k-prazdniku-den-pobedy.html","Схемы праздничных открыток можно посмотреть по ссылке https://www.maam.ru/detskijsad/otkrytka-v-tehnike-izonit-k-prazdniku-den-pobedy.html")</f>
        <v>Схемы праздничных открыток можно посмотреть по ссылке https://www.maam.ru/detskijsad/otkrytka-v-tehnike-izonit-k-prazdniku-den-pobedy.html</v>
      </c>
      <c r="H13" s="113" t="s">
        <v>55</v>
      </c>
      <c r="I13" s="1"/>
    </row>
    <row r="14" spans="1:9" ht="38.25">
      <c r="A14" s="1"/>
      <c r="B14" s="868">
        <v>9</v>
      </c>
      <c r="C14" s="871" t="s">
        <v>1097</v>
      </c>
      <c r="D14" s="23" t="s">
        <v>1210</v>
      </c>
      <c r="E14" s="53" t="s">
        <v>1213</v>
      </c>
      <c r="F14" s="113" t="s">
        <v>194</v>
      </c>
      <c r="G14" s="271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14" s="113" t="s">
        <v>55</v>
      </c>
      <c r="I14" s="1"/>
    </row>
    <row r="15" spans="1:9" ht="38.25">
      <c r="A15" s="1"/>
      <c r="B15" s="848"/>
      <c r="C15" s="848"/>
      <c r="D15" s="32" t="s">
        <v>287</v>
      </c>
      <c r="E15" s="194" t="s">
        <v>1214</v>
      </c>
      <c r="F15" s="397" t="s">
        <v>1099</v>
      </c>
      <c r="G15" s="75" t="s">
        <v>1103</v>
      </c>
      <c r="H15" s="113" t="s">
        <v>55</v>
      </c>
      <c r="I15" s="1"/>
    </row>
    <row r="16" spans="1:9" ht="12.75" customHeight="1">
      <c r="A16" s="1"/>
      <c r="B16" s="859" t="s">
        <v>219</v>
      </c>
      <c r="C16" s="836"/>
      <c r="D16" s="836"/>
      <c r="E16" s="836"/>
      <c r="F16" s="836"/>
      <c r="G16" s="836"/>
      <c r="H16" s="837"/>
      <c r="I16" s="1"/>
    </row>
    <row r="17" spans="1:9" ht="76.5">
      <c r="A17" s="1"/>
      <c r="B17" s="13" t="s">
        <v>29</v>
      </c>
      <c r="C17" s="13" t="s">
        <v>30</v>
      </c>
      <c r="D17" s="32" t="s">
        <v>31</v>
      </c>
      <c r="E17" s="191" t="s">
        <v>1215</v>
      </c>
      <c r="F17" s="73" t="s">
        <v>1216</v>
      </c>
      <c r="G17" s="22" t="str">
        <f>HYPERLINK("https://www.youtube.com/watch?v=PgQWK-XQ7NY","Посмотри ролик ""Тренировка для подростков"" 
При отсутствии технической возможности выполни упражнения:
выполнить комплекс упражнений, предложенных в АСУ РСО")</f>
        <v>Посмотри ролик "Тренировка для подростков" 
При отсутствии технической возможности выполни упражнения:
выполнить комплекс упражнений, предложенных в АСУ РСО</v>
      </c>
      <c r="H17" s="399" t="s">
        <v>55</v>
      </c>
      <c r="I17" s="1"/>
    </row>
    <row r="18" spans="1:9" ht="25.5">
      <c r="A18" s="1"/>
      <c r="B18" s="847" t="s">
        <v>77</v>
      </c>
      <c r="C18" s="847" t="s">
        <v>79</v>
      </c>
      <c r="D18" s="32" t="s">
        <v>287</v>
      </c>
      <c r="E18" s="191" t="s">
        <v>1217</v>
      </c>
      <c r="F18" s="32" t="s">
        <v>1218</v>
      </c>
      <c r="G18" s="32" t="s">
        <v>1171</v>
      </c>
      <c r="H18" s="32" t="s">
        <v>1172</v>
      </c>
      <c r="I18" s="1"/>
    </row>
    <row r="19" spans="1:9" ht="51">
      <c r="A19" s="1"/>
      <c r="B19" s="848"/>
      <c r="C19" s="848"/>
      <c r="D19" s="23" t="s">
        <v>598</v>
      </c>
      <c r="E19" s="23" t="s">
        <v>1219</v>
      </c>
      <c r="F19" s="23" t="s">
        <v>1115</v>
      </c>
      <c r="G19" s="65" t="s">
        <v>1116</v>
      </c>
      <c r="H19" s="23" t="s">
        <v>1117</v>
      </c>
      <c r="I19" s="1"/>
    </row>
    <row r="20" spans="1:9" ht="25.5">
      <c r="A20" s="1"/>
      <c r="B20" s="13" t="s">
        <v>99</v>
      </c>
      <c r="C20" s="401" t="s">
        <v>101</v>
      </c>
      <c r="D20" s="23" t="s">
        <v>287</v>
      </c>
      <c r="E20" s="73" t="s">
        <v>1220</v>
      </c>
      <c r="F20" s="402" t="s">
        <v>1073</v>
      </c>
      <c r="G20" s="403" t="s">
        <v>1108</v>
      </c>
      <c r="H20" s="177" t="s">
        <v>1109</v>
      </c>
      <c r="I20" s="1"/>
    </row>
    <row r="21" spans="1:9" ht="12.75" customHeight="1">
      <c r="A21" s="1"/>
      <c r="B21" s="854" t="s">
        <v>128</v>
      </c>
      <c r="C21" s="836"/>
      <c r="D21" s="836"/>
      <c r="E21" s="836"/>
      <c r="F21" s="836"/>
      <c r="G21" s="836"/>
      <c r="H21" s="837"/>
      <c r="I21" s="1"/>
    </row>
    <row r="22" spans="1:9" ht="63.75">
      <c r="A22" s="1"/>
      <c r="B22" s="13" t="s">
        <v>142</v>
      </c>
      <c r="C22" s="13" t="s">
        <v>145</v>
      </c>
      <c r="D22" s="23" t="s">
        <v>81</v>
      </c>
      <c r="E22" s="73" t="s">
        <v>1221</v>
      </c>
      <c r="F22" s="337" t="s">
        <v>1105</v>
      </c>
      <c r="G22" s="404" t="str">
        <f>HYPERLINK("https://resh.edu.ru/subject/lesson/7415/start/245522/","Посмотреть видеоурок № 45 в РЭШ по ссылке  . Выполнить ""Основную часть""  (4шт), ""Тренировочные задания"" (14 шт.).")</f>
        <v>Посмотреть видеоурок № 45 в РЭШ по ссылке  . Выполнить "Основную часть"  (4шт), "Тренировочные задания" (14 шт.).</v>
      </c>
      <c r="H22" s="32" t="s">
        <v>1106</v>
      </c>
      <c r="I22" s="1"/>
    </row>
    <row r="23" spans="1:9" ht="51">
      <c r="A23" s="1"/>
      <c r="B23" s="13" t="s">
        <v>166</v>
      </c>
      <c r="C23" s="13" t="s">
        <v>167</v>
      </c>
      <c r="D23" s="32" t="s">
        <v>81</v>
      </c>
      <c r="E23" s="73" t="s">
        <v>1222</v>
      </c>
      <c r="F23" s="32" t="s">
        <v>1120</v>
      </c>
      <c r="G23" s="32" t="s">
        <v>1223</v>
      </c>
      <c r="H23" s="32" t="s">
        <v>1224</v>
      </c>
      <c r="I23" s="1"/>
    </row>
    <row r="24" spans="1:9" ht="38.25">
      <c r="A24" s="1"/>
      <c r="B24" s="13" t="s">
        <v>187</v>
      </c>
      <c r="C24" s="13" t="s">
        <v>189</v>
      </c>
      <c r="D24" s="32" t="s">
        <v>190</v>
      </c>
      <c r="E24" s="73" t="s">
        <v>1225</v>
      </c>
      <c r="F24" s="32" t="s">
        <v>1123</v>
      </c>
      <c r="G24" s="32" t="s">
        <v>1226</v>
      </c>
      <c r="H24" s="36" t="s">
        <v>1125</v>
      </c>
      <c r="I24" s="1"/>
    </row>
    <row r="25" spans="1:9" ht="38.25">
      <c r="A25" s="1"/>
      <c r="B25" s="13" t="s">
        <v>433</v>
      </c>
      <c r="C25" s="13" t="s">
        <v>434</v>
      </c>
      <c r="D25" s="32" t="s">
        <v>1227</v>
      </c>
      <c r="E25" s="121" t="s">
        <v>1228</v>
      </c>
      <c r="F25" s="32" t="s">
        <v>901</v>
      </c>
      <c r="G25" s="188" t="s">
        <v>901</v>
      </c>
      <c r="H25" s="32" t="s">
        <v>55</v>
      </c>
      <c r="I25" s="1"/>
    </row>
    <row r="26" spans="1:9" ht="25.5">
      <c r="A26" s="1"/>
      <c r="B26" s="13" t="s">
        <v>1091</v>
      </c>
      <c r="C26" s="405" t="s">
        <v>1092</v>
      </c>
      <c r="D26" s="32" t="s">
        <v>81</v>
      </c>
      <c r="E26" s="406" t="s">
        <v>1229</v>
      </c>
      <c r="F26" s="32" t="s">
        <v>488</v>
      </c>
      <c r="G26" s="32" t="s">
        <v>489</v>
      </c>
      <c r="H26" s="32" t="s">
        <v>55</v>
      </c>
      <c r="I26" s="1"/>
    </row>
    <row r="27" spans="1:9" ht="18">
      <c r="A27" s="1"/>
      <c r="B27" s="860" t="s">
        <v>252</v>
      </c>
      <c r="C27" s="836"/>
      <c r="D27" s="836"/>
      <c r="E27" s="836"/>
      <c r="F27" s="836"/>
      <c r="G27" s="836"/>
      <c r="H27" s="837"/>
      <c r="I27" s="1"/>
    </row>
    <row r="28" spans="1:9" ht="38.25">
      <c r="A28" s="1"/>
      <c r="B28" s="343" t="s">
        <v>29</v>
      </c>
      <c r="C28" s="344" t="s">
        <v>30</v>
      </c>
      <c r="D28" s="332" t="s">
        <v>1227</v>
      </c>
      <c r="E28" s="407" t="s">
        <v>1230</v>
      </c>
      <c r="F28" s="40" t="s">
        <v>1120</v>
      </c>
      <c r="G28" s="40" t="s">
        <v>1231</v>
      </c>
      <c r="H28" s="370" t="s">
        <v>1232</v>
      </c>
      <c r="I28" s="1"/>
    </row>
    <row r="29" spans="1:9" ht="25.5">
      <c r="A29" s="1"/>
      <c r="B29" s="343" t="s">
        <v>77</v>
      </c>
      <c r="C29" s="344" t="s">
        <v>79</v>
      </c>
      <c r="D29" s="332" t="s">
        <v>1182</v>
      </c>
      <c r="E29" s="407" t="s">
        <v>1233</v>
      </c>
      <c r="F29" s="73" t="s">
        <v>1158</v>
      </c>
      <c r="G29" s="409" t="s">
        <v>1159</v>
      </c>
      <c r="H29" s="410" t="s">
        <v>1160</v>
      </c>
      <c r="I29" s="1"/>
    </row>
    <row r="30" spans="1:9" ht="38.25">
      <c r="A30" s="1"/>
      <c r="B30" s="343" t="s">
        <v>99</v>
      </c>
      <c r="C30" s="344" t="s">
        <v>101</v>
      </c>
      <c r="D30" s="411"/>
      <c r="E30" s="407" t="s">
        <v>1234</v>
      </c>
      <c r="F30" s="370" t="s">
        <v>1140</v>
      </c>
      <c r="G30" s="372" t="s">
        <v>1141</v>
      </c>
      <c r="H30" s="373" t="s">
        <v>380</v>
      </c>
      <c r="I30" s="1"/>
    </row>
    <row r="31" spans="1:9" ht="12.75" customHeight="1">
      <c r="A31" s="1"/>
      <c r="B31" s="854" t="s">
        <v>128</v>
      </c>
      <c r="C31" s="836"/>
      <c r="D31" s="836"/>
      <c r="E31" s="836"/>
      <c r="F31" s="836"/>
      <c r="G31" s="836"/>
      <c r="H31" s="837"/>
      <c r="I31" s="1"/>
    </row>
    <row r="32" spans="1:9" ht="63.75">
      <c r="A32" s="1"/>
      <c r="B32" s="343" t="s">
        <v>142</v>
      </c>
      <c r="C32" s="357" t="s">
        <v>145</v>
      </c>
      <c r="D32" s="412"/>
      <c r="E32" s="345" t="s">
        <v>1235</v>
      </c>
      <c r="F32" s="32" t="s">
        <v>1137</v>
      </c>
      <c r="G32" s="356" t="str">
        <f>HYPERLINK("https://resh.edu.ru/subject/lesson/7414/start/244722/","Посмотреть видеоурок № 46 в РЭШ по ссылке   . Выполнить ""Основную часть""  (4шт), ""Тренировочные задания"" (14 шт.).")</f>
        <v>Посмотреть видеоурок № 46 в РЭШ по ссылке   . Выполнить "Основную часть"  (4шт), "Тренировочные задания" (14 шт.).</v>
      </c>
      <c r="H32" s="353" t="s">
        <v>1138</v>
      </c>
      <c r="I32" s="1"/>
    </row>
    <row r="33" spans="1:9" ht="12.75">
      <c r="A33" s="1"/>
      <c r="B33" s="855" t="s">
        <v>166</v>
      </c>
      <c r="C33" s="866" t="s">
        <v>167</v>
      </c>
      <c r="D33" s="328" t="s">
        <v>31</v>
      </c>
      <c r="E33" s="345" t="s">
        <v>1236</v>
      </c>
      <c r="F33" s="326" t="s">
        <v>1143</v>
      </c>
      <c r="G33" s="352" t="str">
        <f>HYPERLINK("https://multiurok.ru/files/uchiebnik-tiekhnologhii-viedieniia-doma-5-klass-fgos-sinitsa-simonienko.html","п.28, прочитать ""Лоскутное шитьё"".")</f>
        <v>п.28, прочитать "Лоскутное шитьё".</v>
      </c>
      <c r="H33" s="353" t="s">
        <v>380</v>
      </c>
      <c r="I33" s="1"/>
    </row>
    <row r="34" spans="1:9" ht="76.5">
      <c r="A34" s="1"/>
      <c r="B34" s="848"/>
      <c r="C34" s="857"/>
      <c r="D34" s="332" t="s">
        <v>31</v>
      </c>
      <c r="E34" s="345" t="s">
        <v>1237</v>
      </c>
      <c r="F34" s="32" t="s">
        <v>1238</v>
      </c>
      <c r="G34" s="413" t="str">
        <f>HYPERLINK("http://tepka.ru/tehnologiya_5m/33.html","прочитать в учебнике творческий проект ""Подставка для рисования""")</f>
        <v>прочитать в учебнике творческий проект "Подставка для рисования"</v>
      </c>
      <c r="H34" s="32" t="s">
        <v>1146</v>
      </c>
      <c r="I34" s="1"/>
    </row>
    <row r="35" spans="1:9" ht="63.75">
      <c r="A35" s="1"/>
      <c r="B35" s="855" t="s">
        <v>187</v>
      </c>
      <c r="C35" s="856" t="s">
        <v>189</v>
      </c>
      <c r="D35" s="328" t="s">
        <v>31</v>
      </c>
      <c r="E35" s="345" t="s">
        <v>1239</v>
      </c>
      <c r="F35" s="326" t="s">
        <v>1143</v>
      </c>
      <c r="G35" s="292" t="s">
        <v>1148</v>
      </c>
      <c r="H35" s="353" t="s">
        <v>380</v>
      </c>
      <c r="I35" s="1"/>
    </row>
    <row r="36" spans="1:9" ht="51">
      <c r="A36" s="1"/>
      <c r="B36" s="848"/>
      <c r="C36" s="857"/>
      <c r="D36" s="332" t="s">
        <v>31</v>
      </c>
      <c r="E36" s="358" t="s">
        <v>1240</v>
      </c>
      <c r="F36" s="73" t="s">
        <v>1150</v>
      </c>
      <c r="G36" s="414" t="str">
        <f>HYPERLINK("http://tepka.ru/tehnologiya_5m/33.html","прочитать в учебнике творческий проект ""Подставка для рисования""")</f>
        <v>прочитать в учебнике творческий проект "Подставка для рисования"</v>
      </c>
      <c r="H36" s="32" t="s">
        <v>1151</v>
      </c>
      <c r="I36" s="1"/>
    </row>
    <row r="37" spans="1:9" ht="38.25">
      <c r="A37" s="1"/>
      <c r="B37" s="855" t="s">
        <v>433</v>
      </c>
      <c r="C37" s="866" t="s">
        <v>434</v>
      </c>
      <c r="D37" s="328" t="s">
        <v>31</v>
      </c>
      <c r="E37" s="74" t="s">
        <v>1241</v>
      </c>
      <c r="F37" s="73" t="s">
        <v>1242</v>
      </c>
      <c r="G37" s="415" t="str">
        <f>HYPERLINK("https://www.youtube.com/watch?v=8oBiybIPVGk","Просмотр фильма ""Кортик""")</f>
        <v>Просмотр фильма "Кортик"</v>
      </c>
      <c r="H37" s="32" t="s">
        <v>55</v>
      </c>
      <c r="I37" s="1"/>
    </row>
    <row r="38" spans="1:9" ht="38.25">
      <c r="A38" s="1"/>
      <c r="B38" s="848"/>
      <c r="C38" s="857"/>
      <c r="D38" s="328" t="s">
        <v>31</v>
      </c>
      <c r="E38" s="74" t="s">
        <v>1243</v>
      </c>
      <c r="F38" s="331" t="s">
        <v>1162</v>
      </c>
      <c r="G38" s="193" t="str">
        <f>HYPERLINK("https://www.youtube.com/watch?v=A602AKlk5vo","Посмотреть мастер-класс по ссылке https://www.youtube.com/watch?v=A602AKlk5vo")</f>
        <v>Посмотреть мастер-класс по ссылке https://www.youtube.com/watch?v=A602AKlk5vo</v>
      </c>
      <c r="H38" s="328" t="s">
        <v>55</v>
      </c>
      <c r="I38" s="1"/>
    </row>
    <row r="39" spans="1:9" ht="25.5">
      <c r="A39" s="1"/>
      <c r="B39" s="855" t="s">
        <v>1091</v>
      </c>
      <c r="C39" s="869" t="s">
        <v>1092</v>
      </c>
      <c r="D39" s="328" t="s">
        <v>81</v>
      </c>
      <c r="E39" s="74" t="s">
        <v>1244</v>
      </c>
      <c r="F39" s="73" t="s">
        <v>1245</v>
      </c>
      <c r="G39" s="415" t="str">
        <f>HYPERLINK("https://www.youtube.com/watch?v=8oBiybIPVGk","Просмотр фильма ""Кортик""")</f>
        <v>Просмотр фильма "Кортик"</v>
      </c>
      <c r="H39" s="328" t="s">
        <v>55</v>
      </c>
      <c r="I39" s="1"/>
    </row>
    <row r="40" spans="1:9" ht="38.25">
      <c r="A40" s="1"/>
      <c r="B40" s="848"/>
      <c r="C40" s="857"/>
      <c r="D40" s="328" t="s">
        <v>81</v>
      </c>
      <c r="E40" s="73" t="s">
        <v>1246</v>
      </c>
      <c r="F40" s="326" t="s">
        <v>1162</v>
      </c>
      <c r="G40" s="32" t="s">
        <v>1164</v>
      </c>
      <c r="H40" s="328" t="s">
        <v>55</v>
      </c>
      <c r="I40" s="1"/>
    </row>
    <row r="41" spans="1:9" ht="18">
      <c r="A41" s="1"/>
      <c r="B41" s="861" t="s">
        <v>278</v>
      </c>
      <c r="C41" s="862"/>
      <c r="D41" s="862"/>
      <c r="E41" s="862"/>
      <c r="F41" s="862"/>
      <c r="G41" s="862"/>
      <c r="H41" s="857"/>
      <c r="I41" s="1"/>
    </row>
    <row r="42" spans="1:9" ht="51">
      <c r="A42" s="1"/>
      <c r="B42" s="343" t="s">
        <v>29</v>
      </c>
      <c r="C42" s="344" t="s">
        <v>30</v>
      </c>
      <c r="D42" s="328" t="s">
        <v>31</v>
      </c>
      <c r="E42" s="385" t="s">
        <v>1247</v>
      </c>
      <c r="F42" s="371" t="s">
        <v>1184</v>
      </c>
      <c r="G42" s="416" t="str">
        <f>HYPERLINK("https://resh.edu.ru/subject/lesson/7413/start/244466/","Посмотреть видеоурок № 48 в РЭШ по ссылке  . Выполнить ""Основную часть""  (4шт), ""Тренировочные задания"" (14 шт.).")</f>
        <v>Посмотреть видеоурок № 48 в РЭШ по ссылке  . Выполнить "Основную часть"  (4шт), "Тренировочные задания" (14 шт.).</v>
      </c>
      <c r="H42" s="304" t="s">
        <v>1185</v>
      </c>
      <c r="I42" s="1"/>
    </row>
    <row r="43" spans="1:9" ht="38.25">
      <c r="A43" s="1"/>
      <c r="B43" s="343" t="s">
        <v>77</v>
      </c>
      <c r="C43" s="344" t="s">
        <v>79</v>
      </c>
      <c r="D43" s="371" t="s">
        <v>81</v>
      </c>
      <c r="E43" s="385" t="s">
        <v>1248</v>
      </c>
      <c r="F43" s="371" t="s">
        <v>1179</v>
      </c>
      <c r="G43" s="349" t="s">
        <v>1180</v>
      </c>
      <c r="H43" s="328" t="s">
        <v>1181</v>
      </c>
      <c r="I43" s="1"/>
    </row>
    <row r="44" spans="1:9" ht="25.5">
      <c r="A44" s="1"/>
      <c r="B44" s="343" t="s">
        <v>99</v>
      </c>
      <c r="C44" s="344" t="s">
        <v>101</v>
      </c>
      <c r="D44" s="371" t="s">
        <v>81</v>
      </c>
      <c r="E44" s="385" t="s">
        <v>1249</v>
      </c>
      <c r="F44" s="328" t="s">
        <v>1250</v>
      </c>
      <c r="G44" s="328" t="s">
        <v>1251</v>
      </c>
      <c r="H44" s="328" t="s">
        <v>380</v>
      </c>
      <c r="I44" s="1"/>
    </row>
    <row r="45" spans="1:9" ht="12.75" customHeight="1">
      <c r="A45" s="1"/>
      <c r="B45" s="854" t="s">
        <v>128</v>
      </c>
      <c r="C45" s="836"/>
      <c r="D45" s="836"/>
      <c r="E45" s="836"/>
      <c r="F45" s="836"/>
      <c r="G45" s="836"/>
      <c r="H45" s="837"/>
      <c r="I45" s="1"/>
    </row>
    <row r="46" spans="1:9" ht="38.25">
      <c r="A46" s="1"/>
      <c r="B46" s="855" t="s">
        <v>142</v>
      </c>
      <c r="C46" s="866" t="s">
        <v>145</v>
      </c>
      <c r="D46" s="417" t="s">
        <v>287</v>
      </c>
      <c r="E46" s="368" t="s">
        <v>1252</v>
      </c>
      <c r="F46" s="328" t="s">
        <v>1253</v>
      </c>
      <c r="G46" s="328" t="s">
        <v>1254</v>
      </c>
      <c r="H46" s="328" t="s">
        <v>1255</v>
      </c>
      <c r="I46" s="1"/>
    </row>
    <row r="47" spans="1:9" ht="51">
      <c r="A47" s="1"/>
      <c r="B47" s="848"/>
      <c r="C47" s="857"/>
      <c r="D47" s="23" t="s">
        <v>1173</v>
      </c>
      <c r="E47" s="23" t="s">
        <v>1256</v>
      </c>
      <c r="F47" s="23" t="s">
        <v>1175</v>
      </c>
      <c r="G47" s="23" t="s">
        <v>1176</v>
      </c>
      <c r="H47" s="23" t="s">
        <v>1177</v>
      </c>
      <c r="I47" s="1"/>
    </row>
    <row r="48" spans="1:9" ht="38.25">
      <c r="A48" s="1"/>
      <c r="B48" s="343" t="s">
        <v>166</v>
      </c>
      <c r="C48" s="357" t="s">
        <v>167</v>
      </c>
      <c r="D48" s="332" t="s">
        <v>1257</v>
      </c>
      <c r="E48" s="368" t="s">
        <v>1258</v>
      </c>
      <c r="F48" s="328" t="s">
        <v>1120</v>
      </c>
      <c r="G48" s="349" t="s">
        <v>1259</v>
      </c>
      <c r="H48" s="328" t="s">
        <v>380</v>
      </c>
      <c r="I48" s="1"/>
    </row>
    <row r="49" spans="1:9" ht="25.5">
      <c r="A49" s="1"/>
      <c r="B49" s="343" t="s">
        <v>187</v>
      </c>
      <c r="C49" s="418" t="s">
        <v>1260</v>
      </c>
      <c r="D49" s="412"/>
      <c r="E49" s="368" t="s">
        <v>1261</v>
      </c>
      <c r="F49" s="36"/>
      <c r="G49" s="333" t="s">
        <v>1167</v>
      </c>
      <c r="H49" s="333" t="s">
        <v>1168</v>
      </c>
      <c r="I49" s="1"/>
    </row>
    <row r="50" spans="1:9" ht="38.25">
      <c r="A50" s="1"/>
      <c r="B50" s="419" t="s">
        <v>433</v>
      </c>
      <c r="C50" s="420" t="s">
        <v>1262</v>
      </c>
      <c r="D50" s="333" t="s">
        <v>81</v>
      </c>
      <c r="E50" s="191" t="s">
        <v>1263</v>
      </c>
      <c r="F50" s="421" t="s">
        <v>1264</v>
      </c>
      <c r="G50" s="353" t="s">
        <v>1265</v>
      </c>
      <c r="H50" s="329" t="s">
        <v>380</v>
      </c>
      <c r="I50" s="1"/>
    </row>
    <row r="51" spans="1:9" ht="25.5">
      <c r="A51" s="1"/>
      <c r="B51" s="419" t="s">
        <v>1091</v>
      </c>
      <c r="C51" s="422" t="s">
        <v>1092</v>
      </c>
      <c r="D51" s="333" t="s">
        <v>81</v>
      </c>
      <c r="E51" s="345" t="s">
        <v>1266</v>
      </c>
      <c r="F51" s="333" t="s">
        <v>901</v>
      </c>
      <c r="G51" s="353"/>
      <c r="H51" s="329"/>
      <c r="I51" s="1"/>
    </row>
    <row r="52" spans="1:9" ht="18">
      <c r="A52" s="1"/>
      <c r="B52" s="867"/>
      <c r="C52" s="840"/>
      <c r="D52" s="840"/>
      <c r="E52" s="840"/>
      <c r="F52" s="840"/>
      <c r="G52" s="840"/>
      <c r="H52" s="840"/>
      <c r="I52" s="1"/>
    </row>
    <row r="53" spans="1:9" ht="12.75">
      <c r="A53" s="1"/>
      <c r="B53" s="865"/>
      <c r="C53" s="849"/>
      <c r="D53" s="301"/>
      <c r="E53" s="229"/>
      <c r="F53" s="229"/>
      <c r="G53" s="348"/>
      <c r="H53" s="229"/>
      <c r="I53" s="1"/>
    </row>
    <row r="54" spans="1:9" ht="12.75">
      <c r="A54" s="1"/>
      <c r="B54" s="840"/>
      <c r="C54" s="840"/>
      <c r="D54" s="301"/>
      <c r="E54" s="300"/>
      <c r="F54" s="301"/>
      <c r="G54" s="348"/>
      <c r="H54" s="301"/>
      <c r="I54" s="1"/>
    </row>
    <row r="55" spans="1:9" ht="12.75">
      <c r="A55" s="1"/>
      <c r="B55" s="378"/>
      <c r="C55" s="379"/>
      <c r="D55" s="303"/>
      <c r="E55" s="229"/>
      <c r="F55" s="423"/>
      <c r="G55" s="230"/>
      <c r="H55" s="229"/>
      <c r="I55" s="1"/>
    </row>
    <row r="56" spans="1:9" ht="12.75">
      <c r="A56" s="1"/>
      <c r="B56" s="378"/>
      <c r="C56" s="379"/>
      <c r="D56" s="303"/>
      <c r="E56" s="229"/>
      <c r="F56" s="229"/>
      <c r="G56" s="229"/>
      <c r="H56" s="229"/>
      <c r="I56" s="1"/>
    </row>
    <row r="57" spans="1:9" ht="12.75" customHeight="1">
      <c r="A57" s="1"/>
      <c r="B57" s="864"/>
      <c r="C57" s="840"/>
      <c r="D57" s="840"/>
      <c r="E57" s="840"/>
      <c r="F57" s="840"/>
      <c r="G57" s="840"/>
      <c r="H57" s="840"/>
      <c r="I57" s="1"/>
    </row>
    <row r="58" spans="1:9" ht="12.75">
      <c r="A58" s="1"/>
      <c r="B58" s="378"/>
      <c r="C58" s="378"/>
      <c r="D58" s="303"/>
      <c r="E58" s="301"/>
      <c r="F58" s="301"/>
      <c r="G58" s="301"/>
      <c r="H58" s="301"/>
      <c r="I58" s="1"/>
    </row>
    <row r="59" spans="1:9" ht="12.75">
      <c r="A59" s="1"/>
      <c r="B59" s="378"/>
      <c r="C59" s="378"/>
      <c r="D59" s="301"/>
      <c r="E59" s="300"/>
      <c r="F59" s="301"/>
      <c r="G59" s="301"/>
      <c r="H59" s="301"/>
      <c r="I59" s="1"/>
    </row>
    <row r="60" spans="1:9" ht="12.75">
      <c r="A60" s="1"/>
      <c r="B60" s="378"/>
      <c r="C60" s="379"/>
      <c r="D60" s="424"/>
      <c r="E60" s="300"/>
      <c r="F60" s="301"/>
      <c r="G60" s="348"/>
      <c r="H60" s="301"/>
      <c r="I60" s="1"/>
    </row>
    <row r="61" spans="1:9" ht="12.75">
      <c r="A61" s="1"/>
      <c r="B61" s="378"/>
      <c r="C61" s="379"/>
      <c r="D61" s="303"/>
      <c r="E61" s="300"/>
      <c r="F61" s="301"/>
      <c r="G61" s="301"/>
      <c r="H61" s="301"/>
      <c r="I61" s="1"/>
    </row>
    <row r="62" spans="1:9" ht="18">
      <c r="A62" s="1"/>
      <c r="B62" s="867"/>
      <c r="C62" s="840"/>
      <c r="D62" s="840"/>
      <c r="E62" s="840"/>
      <c r="F62" s="840"/>
      <c r="G62" s="840"/>
      <c r="H62" s="840"/>
      <c r="I62" s="1"/>
    </row>
    <row r="63" spans="1:9" ht="12.75">
      <c r="A63" s="1"/>
      <c r="B63" s="236"/>
      <c r="C63" s="236"/>
      <c r="D63" s="27"/>
      <c r="E63" s="27"/>
      <c r="F63" s="27"/>
      <c r="G63" s="321"/>
      <c r="H63" s="27"/>
      <c r="I63" s="1"/>
    </row>
    <row r="64" spans="1:9" ht="12.75">
      <c r="A64" s="1"/>
      <c r="B64" s="236"/>
      <c r="C64" s="236"/>
      <c r="D64" s="425"/>
      <c r="E64" s="27"/>
      <c r="F64" s="27"/>
      <c r="G64" s="321"/>
      <c r="H64" s="27"/>
      <c r="I64" s="1"/>
    </row>
    <row r="65" spans="1:9" ht="12.75">
      <c r="A65" s="1"/>
      <c r="B65" s="236"/>
      <c r="C65" s="236"/>
      <c r="D65" s="27"/>
      <c r="E65" s="27"/>
      <c r="F65" s="27"/>
      <c r="G65" s="426"/>
      <c r="H65" s="427"/>
      <c r="I65" s="1"/>
    </row>
    <row r="66" spans="1:9" ht="12.75" customHeight="1">
      <c r="A66" s="1"/>
      <c r="B66" s="864"/>
      <c r="C66" s="840"/>
      <c r="D66" s="840"/>
      <c r="E66" s="840"/>
      <c r="F66" s="840"/>
      <c r="G66" s="840"/>
      <c r="H66" s="840"/>
      <c r="I66" s="1"/>
    </row>
    <row r="67" spans="1:9" ht="12.75">
      <c r="A67" s="1"/>
      <c r="B67" s="236"/>
      <c r="C67" s="236"/>
      <c r="D67" s="425"/>
      <c r="E67" s="27"/>
      <c r="F67" s="427"/>
      <c r="G67" s="429"/>
      <c r="H67" s="427"/>
      <c r="I67" s="1"/>
    </row>
    <row r="68" spans="1:9" ht="12.75">
      <c r="A68" s="1"/>
      <c r="B68" s="849"/>
      <c r="C68" s="849"/>
      <c r="D68" s="238"/>
      <c r="E68" s="27"/>
      <c r="F68" s="331"/>
      <c r="G68" s="388"/>
      <c r="H68" s="291"/>
      <c r="I68" s="1"/>
    </row>
    <row r="69" spans="1:9" ht="12.75">
      <c r="A69" s="1"/>
      <c r="B69" s="840"/>
      <c r="C69" s="840"/>
      <c r="D69" s="27"/>
      <c r="E69" s="27"/>
      <c r="F69" s="27"/>
      <c r="G69" s="321"/>
      <c r="H69" s="119"/>
      <c r="I69" s="1"/>
    </row>
    <row r="70" spans="1:9" ht="12.75">
      <c r="A70" s="1"/>
      <c r="B70" s="849"/>
      <c r="C70" s="849"/>
      <c r="D70" s="238"/>
      <c r="E70" s="27"/>
      <c r="F70" s="331"/>
      <c r="G70" s="227"/>
      <c r="H70" s="291"/>
      <c r="I70" s="1"/>
    </row>
    <row r="71" spans="1:9" ht="12.75">
      <c r="A71" s="1"/>
      <c r="B71" s="840"/>
      <c r="C71" s="840"/>
      <c r="D71" s="27"/>
      <c r="E71" s="27"/>
      <c r="F71" s="27"/>
      <c r="G71" s="321"/>
      <c r="H71" s="27"/>
      <c r="I71" s="1"/>
    </row>
    <row r="72" spans="1:9" ht="12.75">
      <c r="A72" s="1"/>
      <c r="B72" s="175"/>
      <c r="C72" s="175"/>
      <c r="D72" s="175"/>
      <c r="E72" s="175"/>
      <c r="F72" s="175"/>
      <c r="G72" s="175"/>
      <c r="H72" s="175"/>
      <c r="I72" s="1"/>
    </row>
    <row r="73" spans="1:9" ht="12.75">
      <c r="A73" s="1"/>
      <c r="B73" s="175"/>
      <c r="C73" s="175"/>
      <c r="D73" s="175"/>
      <c r="E73" s="175"/>
      <c r="F73" s="175"/>
      <c r="G73" s="175"/>
      <c r="H73" s="175"/>
      <c r="I73" s="1"/>
    </row>
    <row r="74" spans="1:9" ht="12.75">
      <c r="A74" s="1"/>
      <c r="B74" s="175"/>
      <c r="C74" s="175"/>
      <c r="D74" s="175"/>
      <c r="E74" s="175"/>
      <c r="F74" s="175"/>
      <c r="G74" s="175"/>
      <c r="H74" s="175"/>
      <c r="I74" s="1"/>
    </row>
    <row r="75" spans="1:9" ht="12.75">
      <c r="A75" s="1"/>
      <c r="B75" s="175"/>
      <c r="C75" s="175"/>
      <c r="D75" s="175"/>
      <c r="E75" s="175"/>
      <c r="F75" s="175"/>
      <c r="G75" s="175"/>
      <c r="H75" s="175"/>
      <c r="I75" s="1"/>
    </row>
    <row r="76" spans="1:9" ht="12.75">
      <c r="A76" s="1"/>
      <c r="B76" s="175"/>
      <c r="C76" s="175"/>
      <c r="D76" s="175"/>
      <c r="E76" s="175"/>
      <c r="F76" s="175"/>
      <c r="G76" s="175"/>
      <c r="H76" s="175"/>
      <c r="I76" s="1"/>
    </row>
    <row r="77" spans="1:9" ht="12.75">
      <c r="A77" s="1"/>
      <c r="B77" s="175"/>
      <c r="C77" s="175"/>
      <c r="D77" s="175"/>
      <c r="E77" s="175"/>
      <c r="F77" s="175"/>
      <c r="G77" s="175"/>
      <c r="H77" s="175"/>
      <c r="I77" s="1"/>
    </row>
    <row r="78" spans="1:9" ht="12.75">
      <c r="A78" s="1"/>
      <c r="B78" s="175"/>
      <c r="C78" s="175"/>
      <c r="D78" s="175"/>
      <c r="E78" s="175"/>
      <c r="F78" s="175"/>
      <c r="G78" s="175"/>
      <c r="H78" s="175"/>
      <c r="I78" s="1"/>
    </row>
    <row r="79" spans="1:9" ht="12.75">
      <c r="A79" s="1"/>
      <c r="B79" s="175"/>
      <c r="C79" s="175"/>
      <c r="D79" s="175"/>
      <c r="E79" s="175"/>
      <c r="F79" s="175"/>
      <c r="G79" s="175"/>
      <c r="H79" s="175"/>
      <c r="I79" s="1"/>
    </row>
    <row r="80" spans="1:9" ht="12.75">
      <c r="A80" s="1"/>
      <c r="B80" s="175"/>
      <c r="C80" s="175"/>
      <c r="D80" s="175"/>
      <c r="E80" s="175"/>
      <c r="F80" s="175"/>
      <c r="G80" s="175"/>
      <c r="H80" s="175"/>
      <c r="I80" s="1"/>
    </row>
    <row r="81" spans="1:9" ht="12.75">
      <c r="A81" s="1"/>
      <c r="B81" s="175"/>
      <c r="C81" s="175"/>
      <c r="D81" s="175"/>
      <c r="E81" s="175"/>
      <c r="F81" s="175"/>
      <c r="G81" s="175"/>
      <c r="H81" s="175"/>
      <c r="I81" s="1"/>
    </row>
    <row r="82" spans="1:9" ht="12.75">
      <c r="A82" s="1"/>
      <c r="B82" s="175"/>
      <c r="C82" s="175"/>
      <c r="D82" s="175"/>
      <c r="E82" s="175"/>
      <c r="F82" s="175"/>
      <c r="G82" s="175"/>
      <c r="H82" s="175"/>
      <c r="I82" s="1"/>
    </row>
    <row r="83" spans="1:9" ht="12.75">
      <c r="A83" s="1"/>
      <c r="B83" s="175"/>
      <c r="C83" s="175"/>
      <c r="D83" s="175"/>
      <c r="E83" s="175"/>
      <c r="F83" s="175"/>
      <c r="G83" s="175"/>
      <c r="H83" s="175"/>
      <c r="I83" s="1"/>
    </row>
    <row r="84" spans="1:9" ht="12.75">
      <c r="A84" s="1"/>
      <c r="B84" s="175"/>
      <c r="C84" s="175"/>
      <c r="D84" s="175"/>
      <c r="E84" s="175"/>
      <c r="F84" s="175"/>
      <c r="G84" s="175"/>
      <c r="H84" s="175"/>
      <c r="I84" s="1"/>
    </row>
    <row r="85" spans="1:9" ht="12.75">
      <c r="A85" s="1"/>
      <c r="B85" s="175"/>
      <c r="C85" s="175"/>
      <c r="D85" s="175"/>
      <c r="E85" s="175"/>
      <c r="F85" s="175"/>
      <c r="G85" s="175"/>
      <c r="H85" s="175"/>
      <c r="I85" s="1"/>
    </row>
    <row r="86" spans="1:9" ht="12.75">
      <c r="A86" s="1"/>
      <c r="B86" s="175"/>
      <c r="C86" s="175"/>
      <c r="D86" s="175"/>
      <c r="E86" s="175"/>
      <c r="F86" s="175"/>
      <c r="G86" s="175"/>
      <c r="H86" s="175"/>
      <c r="I86" s="1"/>
    </row>
    <row r="87" spans="1:9" ht="12.75">
      <c r="A87" s="1"/>
      <c r="B87" s="175"/>
      <c r="C87" s="175"/>
      <c r="D87" s="175"/>
      <c r="E87" s="175"/>
      <c r="F87" s="175"/>
      <c r="G87" s="175"/>
      <c r="H87" s="175"/>
      <c r="I87" s="1"/>
    </row>
    <row r="88" spans="1:9" ht="12.75">
      <c r="A88" s="1"/>
      <c r="B88" s="175"/>
      <c r="C88" s="175"/>
      <c r="D88" s="175"/>
      <c r="E88" s="175"/>
      <c r="F88" s="175"/>
      <c r="G88" s="175"/>
      <c r="H88" s="175"/>
      <c r="I88" s="1"/>
    </row>
    <row r="89" spans="1:9" ht="12.75">
      <c r="A89" s="1"/>
      <c r="B89" s="175"/>
      <c r="C89" s="175"/>
      <c r="D89" s="175"/>
      <c r="E89" s="175"/>
      <c r="F89" s="175"/>
      <c r="G89" s="175"/>
      <c r="H89" s="175"/>
      <c r="I89" s="1"/>
    </row>
    <row r="90" spans="1:9" ht="12.75">
      <c r="A90" s="1"/>
      <c r="B90" s="175"/>
      <c r="C90" s="175"/>
      <c r="D90" s="175"/>
      <c r="E90" s="175"/>
      <c r="F90" s="175"/>
      <c r="G90" s="175"/>
      <c r="H90" s="175"/>
      <c r="I90" s="1"/>
    </row>
    <row r="91" spans="1:9" ht="12.75">
      <c r="A91" s="1"/>
      <c r="B91" s="175"/>
      <c r="C91" s="175"/>
      <c r="D91" s="175"/>
      <c r="E91" s="175"/>
      <c r="F91" s="175"/>
      <c r="G91" s="175"/>
      <c r="H91" s="175"/>
      <c r="I91" s="1"/>
    </row>
    <row r="92" spans="1:9" ht="12.75">
      <c r="A92" s="1"/>
      <c r="B92" s="175"/>
      <c r="C92" s="175"/>
      <c r="D92" s="175"/>
      <c r="E92" s="175"/>
      <c r="F92" s="175"/>
      <c r="G92" s="175"/>
      <c r="H92" s="175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</sheetData>
  <mergeCells count="35">
    <mergeCell ref="C46:C47"/>
    <mergeCell ref="B52:H52"/>
    <mergeCell ref="B53:B54"/>
    <mergeCell ref="C53:C54"/>
    <mergeCell ref="B31:H31"/>
    <mergeCell ref="B33:B34"/>
    <mergeCell ref="C33:C34"/>
    <mergeCell ref="B35:B36"/>
    <mergeCell ref="C35:C36"/>
    <mergeCell ref="B1:H1"/>
    <mergeCell ref="B2:H2"/>
    <mergeCell ref="B7:H7"/>
    <mergeCell ref="B12:B13"/>
    <mergeCell ref="C12:C13"/>
    <mergeCell ref="B70:B71"/>
    <mergeCell ref="C70:C71"/>
    <mergeCell ref="B41:H41"/>
    <mergeCell ref="B45:H45"/>
    <mergeCell ref="B46:B47"/>
    <mergeCell ref="B68:B69"/>
    <mergeCell ref="C68:C69"/>
    <mergeCell ref="B57:H57"/>
    <mergeCell ref="B62:H62"/>
    <mergeCell ref="B66:H66"/>
    <mergeCell ref="B14:B15"/>
    <mergeCell ref="B18:B19"/>
    <mergeCell ref="C18:C19"/>
    <mergeCell ref="B37:B38"/>
    <mergeCell ref="C37:C38"/>
    <mergeCell ref="B39:B40"/>
    <mergeCell ref="C39:C40"/>
    <mergeCell ref="C14:C15"/>
    <mergeCell ref="B16:H16"/>
    <mergeCell ref="B21:H21"/>
    <mergeCell ref="B27:H27"/>
  </mergeCells>
  <hyperlinks>
    <hyperlink ref="G10" r:id="rId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69"/>
  <sheetViews>
    <sheetView workbookViewId="0">
      <selection activeCell="S11" sqref="S11"/>
    </sheetView>
  </sheetViews>
  <sheetFormatPr defaultColWidth="14.42578125" defaultRowHeight="15.75" customHeight="1"/>
  <cols>
    <col min="1" max="1" width="6.5703125" customWidth="1"/>
    <col min="2" max="2" width="11.140625" customWidth="1"/>
    <col min="4" max="4" width="19.28515625" customWidth="1"/>
    <col min="5" max="5" width="24.140625" customWidth="1"/>
    <col min="6" max="6" width="35.85546875" customWidth="1"/>
    <col min="7" max="7" width="41.140625" customWidth="1"/>
    <col min="8" max="8" width="29.140625" customWidth="1"/>
  </cols>
  <sheetData>
    <row r="1" spans="1:9" ht="30" customHeight="1">
      <c r="A1" s="1"/>
      <c r="B1" s="842" t="s">
        <v>1267</v>
      </c>
      <c r="C1" s="836"/>
      <c r="D1" s="836"/>
      <c r="E1" s="836"/>
      <c r="F1" s="836"/>
      <c r="G1" s="836"/>
      <c r="H1" s="837"/>
      <c r="I1" s="1"/>
    </row>
    <row r="2" spans="1:9" ht="18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1064</v>
      </c>
      <c r="F3" s="13" t="s">
        <v>16</v>
      </c>
      <c r="G3" s="13" t="s">
        <v>17</v>
      </c>
      <c r="H3" s="13" t="s">
        <v>18</v>
      </c>
      <c r="I3" s="1"/>
    </row>
    <row r="4" spans="1:9" ht="51">
      <c r="A4" s="1"/>
      <c r="B4" s="202" t="s">
        <v>29</v>
      </c>
      <c r="C4" s="202" t="s">
        <v>30</v>
      </c>
      <c r="D4" s="23" t="s">
        <v>598</v>
      </c>
      <c r="E4" s="23" t="s">
        <v>1268</v>
      </c>
      <c r="F4" s="23" t="s">
        <v>1115</v>
      </c>
      <c r="G4" s="65" t="s">
        <v>1116</v>
      </c>
      <c r="H4" s="23" t="s">
        <v>1117</v>
      </c>
      <c r="I4" s="1"/>
    </row>
    <row r="5" spans="1:9" ht="38.25">
      <c r="A5" s="1"/>
      <c r="B5" s="202" t="s">
        <v>77</v>
      </c>
      <c r="C5" s="202" t="s">
        <v>79</v>
      </c>
      <c r="D5" s="23" t="s">
        <v>1269</v>
      </c>
      <c r="E5" s="20" t="s">
        <v>1270</v>
      </c>
      <c r="F5" s="23" t="s">
        <v>1271</v>
      </c>
      <c r="G5" s="23" t="s">
        <v>1272</v>
      </c>
      <c r="H5" s="23" t="s">
        <v>1273</v>
      </c>
      <c r="I5" s="1"/>
    </row>
    <row r="6" spans="1:9" ht="25.5">
      <c r="A6" s="1"/>
      <c r="B6" s="202" t="s">
        <v>99</v>
      </c>
      <c r="C6" s="202" t="s">
        <v>101</v>
      </c>
      <c r="D6" s="23" t="s">
        <v>1152</v>
      </c>
      <c r="E6" s="20" t="s">
        <v>1274</v>
      </c>
      <c r="F6" s="23" t="s">
        <v>1077</v>
      </c>
      <c r="G6" s="23" t="s">
        <v>1275</v>
      </c>
      <c r="H6" s="23" t="s">
        <v>1276</v>
      </c>
      <c r="I6" s="1"/>
    </row>
    <row r="7" spans="1:9" ht="12.75" customHeight="1">
      <c r="A7" s="1"/>
      <c r="B7" s="838" t="s">
        <v>1277</v>
      </c>
      <c r="C7" s="836"/>
      <c r="D7" s="836"/>
      <c r="E7" s="836"/>
      <c r="F7" s="836"/>
      <c r="G7" s="836"/>
      <c r="H7" s="837"/>
      <c r="I7" s="1"/>
    </row>
    <row r="8" spans="1:9" ht="25.5">
      <c r="A8" s="1"/>
      <c r="B8" s="13" t="s">
        <v>142</v>
      </c>
      <c r="C8" s="13" t="s">
        <v>145</v>
      </c>
      <c r="D8" s="23" t="s">
        <v>287</v>
      </c>
      <c r="E8" s="20" t="s">
        <v>1278</v>
      </c>
      <c r="F8" s="23" t="s">
        <v>1085</v>
      </c>
      <c r="G8" s="65" t="s">
        <v>1279</v>
      </c>
      <c r="H8" s="23" t="s">
        <v>1280</v>
      </c>
      <c r="I8" s="1"/>
    </row>
    <row r="9" spans="1:9" ht="51">
      <c r="A9" s="1"/>
      <c r="B9" s="13" t="s">
        <v>166</v>
      </c>
      <c r="C9" s="13" t="s">
        <v>167</v>
      </c>
      <c r="D9" s="23" t="s">
        <v>1281</v>
      </c>
      <c r="E9" s="20" t="s">
        <v>1282</v>
      </c>
      <c r="F9" s="20" t="s">
        <v>1073</v>
      </c>
      <c r="G9" s="22" t="str">
        <f>HYPERLINK("https://www.youtube.com/watch?time_continue=9&amp;v=IPDHI1PJk78&amp;feature=emb_logo","Посмотреть видеоурок по ссылке. Затем выполнить упр. 675. При отсутствии технической возможности повторить правило п.119, выполнить упр.675")</f>
        <v>Посмотреть видеоурок по ссылке. Затем выполнить упр. 675. При отсутствии технической возможности повторить правило п.119, выполнить упр.675</v>
      </c>
      <c r="H9" s="20" t="s">
        <v>1283</v>
      </c>
      <c r="I9" s="1"/>
    </row>
    <row r="10" spans="1:9" ht="38.25">
      <c r="A10" s="1"/>
      <c r="B10" s="13" t="s">
        <v>187</v>
      </c>
      <c r="C10" s="203" t="s">
        <v>189</v>
      </c>
      <c r="D10" s="23" t="s">
        <v>287</v>
      </c>
      <c r="E10" s="20" t="s">
        <v>1284</v>
      </c>
      <c r="F10" s="20" t="s">
        <v>1081</v>
      </c>
      <c r="G10" s="20" t="s">
        <v>1082</v>
      </c>
      <c r="H10" s="20" t="s">
        <v>1083</v>
      </c>
      <c r="I10" s="1"/>
    </row>
    <row r="11" spans="1:9" ht="38.25">
      <c r="A11" s="1"/>
      <c r="B11" s="847" t="s">
        <v>433</v>
      </c>
      <c r="C11" s="847" t="s">
        <v>434</v>
      </c>
      <c r="D11" s="430" t="s">
        <v>1285</v>
      </c>
      <c r="E11" s="198" t="s">
        <v>1286</v>
      </c>
      <c r="F11" s="877" t="s">
        <v>1094</v>
      </c>
      <c r="G11" s="878" t="str">
        <f>HYPERLINK("https://chudo-udo.info/onlajn-krossvordy-dlya-detej/6370-detskie-krossvordy-tri-bogatyrya-i-morskoj-tsar-onlajn-besplatno","https://chudo-udo.info/onlajn-krossvordy-dlya-detej/6370-detskie-krossvordy-tri-bogatyrya-i-morskoj-tsar-onlajn-besplatno
(перейти по ссылке)")</f>
        <v>https://chudo-udo.info/onlajn-krossvordy-dlya-detej/6370-detskie-krossvordy-tri-bogatyrya-i-morskoj-tsar-onlajn-besplatno
(перейти по ссылке)</v>
      </c>
      <c r="H11" s="20" t="s">
        <v>863</v>
      </c>
      <c r="I11" s="1"/>
    </row>
    <row r="12" spans="1:9" ht="27" customHeight="1">
      <c r="A12" s="1"/>
      <c r="B12" s="848"/>
      <c r="C12" s="876"/>
      <c r="D12" s="173"/>
      <c r="E12" s="198" t="s">
        <v>1287</v>
      </c>
      <c r="F12" s="848"/>
      <c r="G12" s="848"/>
      <c r="H12" s="20" t="s">
        <v>863</v>
      </c>
      <c r="I12" s="1"/>
    </row>
    <row r="13" spans="1:9" ht="51">
      <c r="A13" s="1"/>
      <c r="B13" s="431" t="s">
        <v>1096</v>
      </c>
      <c r="C13" s="325" t="s">
        <v>1097</v>
      </c>
      <c r="D13" s="23" t="s">
        <v>1281</v>
      </c>
      <c r="E13" s="194" t="s">
        <v>1288</v>
      </c>
      <c r="F13" s="326" t="s">
        <v>1099</v>
      </c>
      <c r="G13" s="327" t="str">
        <f>HYPERLINK("https://www.maam.ru/detskijsad/otkrytka-v-tehnike-izonit-k-prazdniku-den-pobedy.html","Схемы праздничных открыток можно посмотреть по ссылке https://www.maam.ru/detskijsad/otkrytka-v-tehnike-izonit-k-prazdniku-den-pobedy.html")</f>
        <v>Схемы праздничных открыток можно посмотреть по ссылке https://www.maam.ru/detskijsad/otkrytka-v-tehnike-izonit-k-prazdniku-den-pobedy.html</v>
      </c>
      <c r="H13" s="20" t="s">
        <v>863</v>
      </c>
      <c r="I13" s="1"/>
    </row>
    <row r="14" spans="1:9" ht="38.25">
      <c r="A14" s="1"/>
      <c r="B14" s="431" t="s">
        <v>1100</v>
      </c>
      <c r="C14" s="330" t="s">
        <v>1101</v>
      </c>
      <c r="D14" s="23" t="s">
        <v>287</v>
      </c>
      <c r="E14" s="194" t="s">
        <v>1289</v>
      </c>
      <c r="F14" s="326" t="s">
        <v>1099</v>
      </c>
      <c r="G14" s="32" t="s">
        <v>1103</v>
      </c>
      <c r="H14" s="20" t="s">
        <v>863</v>
      </c>
      <c r="I14" s="1"/>
    </row>
    <row r="15" spans="1:9" ht="13.5" customHeight="1">
      <c r="A15" s="1"/>
      <c r="B15" s="835" t="s">
        <v>219</v>
      </c>
      <c r="C15" s="836"/>
      <c r="D15" s="836"/>
      <c r="E15" s="836"/>
      <c r="F15" s="836"/>
      <c r="G15" s="836"/>
      <c r="H15" s="837"/>
      <c r="I15" s="1"/>
    </row>
    <row r="16" spans="1:9" ht="38.25">
      <c r="A16" s="1"/>
      <c r="B16" s="13" t="s">
        <v>29</v>
      </c>
      <c r="C16" s="13" t="s">
        <v>30</v>
      </c>
      <c r="D16" s="32" t="s">
        <v>190</v>
      </c>
      <c r="E16" s="32" t="s">
        <v>1290</v>
      </c>
      <c r="F16" s="32" t="s">
        <v>1123</v>
      </c>
      <c r="G16" s="32" t="s">
        <v>1226</v>
      </c>
      <c r="H16" s="36" t="s">
        <v>1125</v>
      </c>
      <c r="I16" s="1"/>
    </row>
    <row r="17" spans="1:9" ht="76.5">
      <c r="A17" s="1"/>
      <c r="B17" s="13" t="s">
        <v>77</v>
      </c>
      <c r="C17" s="13" t="s">
        <v>79</v>
      </c>
      <c r="D17" s="32" t="s">
        <v>1285</v>
      </c>
      <c r="E17" s="191" t="s">
        <v>1291</v>
      </c>
      <c r="F17" s="73" t="s">
        <v>1216</v>
      </c>
      <c r="G17" s="22" t="str">
        <f>HYPERLINK("https://www.youtube.com/watch?v=PgQWK-XQ7NY","Посмотри ролик ""Тренировка для подростков"" 
При отсутствии технической возможности выполни упражнения:
выполнить комплекс упражнений, предложенных в АСУ РСО")</f>
        <v>Посмотри ролик "Тренировка для подростков" 
При отсутствии технической возможности выполни упражнения:
выполнить комплекс упражнений, предложенных в АСУ РСО</v>
      </c>
      <c r="H17" s="399" t="s">
        <v>863</v>
      </c>
      <c r="I17" s="1"/>
    </row>
    <row r="18" spans="1:9" ht="63.75">
      <c r="A18" s="1"/>
      <c r="B18" s="13" t="s">
        <v>99</v>
      </c>
      <c r="C18" s="13" t="s">
        <v>101</v>
      </c>
      <c r="D18" s="32" t="s">
        <v>81</v>
      </c>
      <c r="E18" s="73" t="s">
        <v>1292</v>
      </c>
      <c r="F18" s="23" t="s">
        <v>1066</v>
      </c>
      <c r="G18" s="32" t="s">
        <v>1067</v>
      </c>
      <c r="H18" s="397" t="s">
        <v>1293</v>
      </c>
      <c r="I18" s="1"/>
    </row>
    <row r="19" spans="1:9" ht="12.75" customHeight="1">
      <c r="A19" s="1"/>
      <c r="B19" s="838" t="s">
        <v>1277</v>
      </c>
      <c r="C19" s="836"/>
      <c r="D19" s="836"/>
      <c r="E19" s="836"/>
      <c r="F19" s="836"/>
      <c r="G19" s="836"/>
      <c r="H19" s="837"/>
      <c r="I19" s="1"/>
    </row>
    <row r="20" spans="1:9" ht="38.25">
      <c r="A20" s="1"/>
      <c r="B20" s="13" t="s">
        <v>142</v>
      </c>
      <c r="C20" s="13" t="s">
        <v>145</v>
      </c>
      <c r="D20" s="32" t="s">
        <v>598</v>
      </c>
      <c r="E20" s="32" t="s">
        <v>1294</v>
      </c>
      <c r="F20" s="32" t="s">
        <v>1073</v>
      </c>
      <c r="G20" s="32" t="s">
        <v>1295</v>
      </c>
      <c r="H20" s="32" t="s">
        <v>1296</v>
      </c>
      <c r="I20" s="1"/>
    </row>
    <row r="21" spans="1:9" ht="38.25">
      <c r="A21" s="1"/>
      <c r="B21" s="13" t="s">
        <v>166</v>
      </c>
      <c r="C21" s="13" t="s">
        <v>167</v>
      </c>
      <c r="D21" s="32" t="s">
        <v>598</v>
      </c>
      <c r="E21" s="32" t="s">
        <v>1297</v>
      </c>
      <c r="F21" s="32" t="s">
        <v>1298</v>
      </c>
      <c r="G21" s="188" t="s">
        <v>1299</v>
      </c>
      <c r="H21" s="32" t="s">
        <v>1300</v>
      </c>
      <c r="I21" s="1"/>
    </row>
    <row r="22" spans="1:9" ht="38.25">
      <c r="A22" s="1"/>
      <c r="B22" s="13" t="s">
        <v>187</v>
      </c>
      <c r="C22" s="203" t="s">
        <v>189</v>
      </c>
      <c r="D22" s="185" t="s">
        <v>31</v>
      </c>
      <c r="E22" s="194" t="s">
        <v>1301</v>
      </c>
      <c r="F22" s="32" t="s">
        <v>1302</v>
      </c>
      <c r="G22" s="323" t="s">
        <v>1090</v>
      </c>
      <c r="H22" s="32" t="s">
        <v>863</v>
      </c>
      <c r="I22" s="1"/>
    </row>
    <row r="23" spans="1:9" ht="38.25">
      <c r="A23" s="1"/>
      <c r="B23" s="18" t="s">
        <v>433</v>
      </c>
      <c r="C23" s="18" t="s">
        <v>434</v>
      </c>
      <c r="D23" s="400" t="s">
        <v>287</v>
      </c>
      <c r="E23" s="194" t="s">
        <v>1303</v>
      </c>
      <c r="F23" s="30" t="s">
        <v>488</v>
      </c>
      <c r="G23" s="36" t="s">
        <v>489</v>
      </c>
      <c r="H23" s="36" t="s">
        <v>863</v>
      </c>
      <c r="I23" s="1"/>
    </row>
    <row r="24" spans="1:9" ht="18">
      <c r="A24" s="1"/>
      <c r="B24" s="863" t="s">
        <v>252</v>
      </c>
      <c r="C24" s="836"/>
      <c r="D24" s="836"/>
      <c r="E24" s="836"/>
      <c r="F24" s="836"/>
      <c r="G24" s="836"/>
      <c r="H24" s="837"/>
      <c r="I24" s="1"/>
    </row>
    <row r="25" spans="1:9" ht="38.25">
      <c r="A25" s="1"/>
      <c r="B25" s="873" t="s">
        <v>29</v>
      </c>
      <c r="C25" s="847" t="s">
        <v>30</v>
      </c>
      <c r="D25" s="400" t="s">
        <v>598</v>
      </c>
      <c r="E25" s="32" t="s">
        <v>1304</v>
      </c>
      <c r="F25" s="326" t="s">
        <v>1305</v>
      </c>
      <c r="G25" s="193" t="str">
        <f>HYPERLINK("https://multiurok.ru/files/uchiebnik-tiekhnologhii-viedieniia-doma-5-klass-fgos-sinitsa-simonienko.html","п.29, прочитать")</f>
        <v>п.29, прочитать</v>
      </c>
      <c r="H25" s="433" t="s">
        <v>380</v>
      </c>
      <c r="I25" s="1"/>
    </row>
    <row r="26" spans="1:9" ht="51">
      <c r="A26" s="1"/>
      <c r="B26" s="848"/>
      <c r="C26" s="848"/>
      <c r="D26" s="333" t="s">
        <v>1306</v>
      </c>
      <c r="E26" s="73" t="s">
        <v>1307</v>
      </c>
      <c r="F26" s="80" t="s">
        <v>1308</v>
      </c>
      <c r="G26" s="434" t="str">
        <f>HYPERLINK("http://tepka.ru/tehnologiya_5m/34.html","прочитать в учебнике параграф ""Интерьер жилого помещения""")</f>
        <v>прочитать в учебнике параграф "Интерьер жилого помещения"</v>
      </c>
      <c r="H26" s="80" t="s">
        <v>1309</v>
      </c>
      <c r="I26" s="1"/>
    </row>
    <row r="27" spans="1:9" ht="51">
      <c r="A27" s="1"/>
      <c r="B27" s="873" t="s">
        <v>77</v>
      </c>
      <c r="C27" s="847" t="s">
        <v>79</v>
      </c>
      <c r="D27" s="400" t="s">
        <v>598</v>
      </c>
      <c r="E27" s="73" t="s">
        <v>1310</v>
      </c>
      <c r="F27" s="326" t="s">
        <v>1305</v>
      </c>
      <c r="G27" s="36" t="s">
        <v>1311</v>
      </c>
      <c r="H27" s="433" t="s">
        <v>380</v>
      </c>
      <c r="I27" s="1"/>
    </row>
    <row r="28" spans="1:9" ht="51">
      <c r="A28" s="1"/>
      <c r="B28" s="848"/>
      <c r="C28" s="848"/>
      <c r="D28" s="333" t="s">
        <v>1312</v>
      </c>
      <c r="E28" s="73" t="s">
        <v>1313</v>
      </c>
      <c r="F28" s="80" t="s">
        <v>1314</v>
      </c>
      <c r="G28" s="434" t="str">
        <f>HYPERLINK("http://tepka.ru/tehnologiya_5m/35.html","прочитать в учебнике параграф ""Эстетика и экология жилища""")</f>
        <v>прочитать в учебнике параграф "Эстетика и экология жилища"</v>
      </c>
      <c r="H28" s="80" t="s">
        <v>1315</v>
      </c>
      <c r="I28" s="1"/>
    </row>
    <row r="29" spans="1:9" ht="51">
      <c r="A29" s="1"/>
      <c r="B29" s="343" t="s">
        <v>99</v>
      </c>
      <c r="C29" s="344" t="s">
        <v>101</v>
      </c>
      <c r="D29" s="328" t="s">
        <v>598</v>
      </c>
      <c r="E29" s="328" t="s">
        <v>1316</v>
      </c>
      <c r="F29" s="73" t="s">
        <v>1317</v>
      </c>
      <c r="G29" s="96" t="e">
        <f>HYPERLINK("https://www.youtube.com/watch?v=hFps9_TPDyk&amp;feature=emb_logo.","Посмотреть видеоурок по ссылке  Затем из упр. 687 выписать  выделенный глагол распустилась и выполнить  его морфологический разбор. При отсутствии технической возможности разобрать п. 120 , затем из упр.687 выбрать один из выделенных глаголов и  выполнить"&amp;" его морфологический разбор. ")</f>
        <v>#VALUE!</v>
      </c>
      <c r="H29" s="73" t="s">
        <v>1318</v>
      </c>
      <c r="I29" s="1"/>
    </row>
    <row r="30" spans="1:9" ht="12.75" customHeight="1">
      <c r="A30" s="1"/>
      <c r="B30" s="838" t="s">
        <v>1277</v>
      </c>
      <c r="C30" s="836"/>
      <c r="D30" s="836"/>
      <c r="E30" s="836"/>
      <c r="F30" s="836"/>
      <c r="G30" s="836"/>
      <c r="H30" s="837"/>
      <c r="I30" s="1"/>
    </row>
    <row r="31" spans="1:9" ht="38.25">
      <c r="A31" s="1"/>
      <c r="B31" s="343" t="s">
        <v>142</v>
      </c>
      <c r="C31" s="357" t="s">
        <v>145</v>
      </c>
      <c r="D31" s="328" t="s">
        <v>1285</v>
      </c>
      <c r="E31" s="328" t="s">
        <v>1319</v>
      </c>
      <c r="F31" s="309" t="s">
        <v>1320</v>
      </c>
      <c r="G31" s="346" t="str">
        <f>HYPERLINK("https://www.youtube.com/watch?v=JBWDFaObWig","Посмотреть видеоурок по ссылкеhttps://www.youtube.com/watch?v=JBWDFaObWig. Прочитать Историю первую.")</f>
        <v>Посмотреть видеоурок по ссылкеhttps://www.youtube.com/watch?v=JBWDFaObWig. Прочитать Историю первую.</v>
      </c>
      <c r="H31" s="370" t="s">
        <v>1321</v>
      </c>
      <c r="I31" s="1"/>
    </row>
    <row r="32" spans="1:9" ht="25.5">
      <c r="A32" s="1"/>
      <c r="B32" s="343" t="s">
        <v>166</v>
      </c>
      <c r="C32" s="357" t="s">
        <v>167</v>
      </c>
      <c r="D32" s="328" t="s">
        <v>81</v>
      </c>
      <c r="E32" s="73" t="s">
        <v>1322</v>
      </c>
      <c r="F32" s="73" t="s">
        <v>1158</v>
      </c>
      <c r="G32" s="409" t="s">
        <v>1159</v>
      </c>
      <c r="H32" s="410" t="s">
        <v>1160</v>
      </c>
      <c r="I32" s="1"/>
    </row>
    <row r="33" spans="1:9" ht="76.5">
      <c r="A33" s="1"/>
      <c r="B33" s="343" t="s">
        <v>187</v>
      </c>
      <c r="C33" s="344" t="s">
        <v>189</v>
      </c>
      <c r="D33" s="328" t="s">
        <v>1323</v>
      </c>
      <c r="E33" s="328" t="s">
        <v>1324</v>
      </c>
      <c r="F33" s="435" t="s">
        <v>1120</v>
      </c>
      <c r="G33" s="436" t="s">
        <v>1325</v>
      </c>
      <c r="H33" s="370" t="s">
        <v>1121</v>
      </c>
      <c r="I33" s="1"/>
    </row>
    <row r="34" spans="1:9" ht="38.25">
      <c r="A34" s="1"/>
      <c r="B34" s="855" t="s">
        <v>433</v>
      </c>
      <c r="C34" s="866" t="s">
        <v>434</v>
      </c>
      <c r="D34" s="872" t="s">
        <v>1285</v>
      </c>
      <c r="E34" s="186" t="s">
        <v>1326</v>
      </c>
      <c r="F34" s="75" t="s">
        <v>581</v>
      </c>
      <c r="G34" s="224" t="str">
        <f>HYPERLINK("https://vk.com/video-193888756_456239020","Просмотреть МК  и выполнить куклу ""Колокольчик""")</f>
        <v>Просмотреть МК  и выполнить куклу "Колокольчик"</v>
      </c>
      <c r="H34" s="437" t="s">
        <v>863</v>
      </c>
      <c r="I34" s="1"/>
    </row>
    <row r="35" spans="1:9" ht="38.25">
      <c r="A35" s="1"/>
      <c r="B35" s="848"/>
      <c r="C35" s="857"/>
      <c r="D35" s="857"/>
      <c r="E35" s="32" t="s">
        <v>1327</v>
      </c>
      <c r="F35" s="439" t="s">
        <v>1162</v>
      </c>
      <c r="G35" s="193" t="str">
        <f>HYPERLINK("https://www.youtube.com/watch?v=A602AKlk5vo","Посмотреть мастер-класс по ссылке https://www.youtube.com/watch?v=A602AKlk5vo")</f>
        <v>Посмотреть мастер-класс по ссылке https://www.youtube.com/watch?v=A602AKlk5vo</v>
      </c>
      <c r="H35" s="437" t="s">
        <v>863</v>
      </c>
      <c r="I35" s="1"/>
    </row>
    <row r="36" spans="1:9" ht="38.25">
      <c r="A36" s="1"/>
      <c r="B36" s="343" t="s">
        <v>1091</v>
      </c>
      <c r="C36" s="367" t="s">
        <v>1092</v>
      </c>
      <c r="D36" s="328" t="s">
        <v>81</v>
      </c>
      <c r="E36" s="440" t="s">
        <v>1328</v>
      </c>
      <c r="F36" s="439" t="s">
        <v>1162</v>
      </c>
      <c r="G36" s="32" t="s">
        <v>1164</v>
      </c>
      <c r="H36" s="437" t="s">
        <v>863</v>
      </c>
      <c r="I36" s="1"/>
    </row>
    <row r="37" spans="1:9" ht="18">
      <c r="A37" s="1"/>
      <c r="B37" s="861" t="s">
        <v>278</v>
      </c>
      <c r="C37" s="862"/>
      <c r="D37" s="862"/>
      <c r="E37" s="862"/>
      <c r="F37" s="862"/>
      <c r="G37" s="862"/>
      <c r="H37" s="857"/>
      <c r="I37" s="1"/>
    </row>
    <row r="38" spans="1:9" ht="38.25">
      <c r="A38" s="1"/>
      <c r="B38" s="343" t="s">
        <v>29</v>
      </c>
      <c r="C38" s="344" t="s">
        <v>30</v>
      </c>
      <c r="D38" s="328" t="s">
        <v>598</v>
      </c>
      <c r="E38" s="332" t="s">
        <v>1329</v>
      </c>
      <c r="F38" s="328" t="s">
        <v>1179</v>
      </c>
      <c r="G38" s="328" t="s">
        <v>1330</v>
      </c>
      <c r="H38" s="328" t="s">
        <v>380</v>
      </c>
      <c r="I38" s="1"/>
    </row>
    <row r="39" spans="1:9" ht="25.5">
      <c r="A39" s="1"/>
      <c r="B39" s="343" t="s">
        <v>77</v>
      </c>
      <c r="C39" s="344" t="s">
        <v>79</v>
      </c>
      <c r="D39" s="328" t="s">
        <v>81</v>
      </c>
      <c r="E39" s="332" t="s">
        <v>1331</v>
      </c>
      <c r="F39" s="328" t="s">
        <v>1332</v>
      </c>
      <c r="G39" s="65" t="s">
        <v>1333</v>
      </c>
      <c r="H39" s="332" t="s">
        <v>380</v>
      </c>
      <c r="I39" s="1"/>
    </row>
    <row r="40" spans="1:9" ht="25.5">
      <c r="A40" s="1"/>
      <c r="B40" s="343" t="s">
        <v>99</v>
      </c>
      <c r="C40" s="344" t="s">
        <v>101</v>
      </c>
      <c r="D40" s="328" t="s">
        <v>81</v>
      </c>
      <c r="E40" s="332" t="s">
        <v>1334</v>
      </c>
      <c r="F40" s="328" t="s">
        <v>1166</v>
      </c>
      <c r="G40" s="328" t="s">
        <v>1167</v>
      </c>
      <c r="H40" s="328" t="s">
        <v>380</v>
      </c>
      <c r="I40" s="1"/>
    </row>
    <row r="41" spans="1:9" ht="12.75">
      <c r="A41" s="1"/>
      <c r="B41" s="875" t="s">
        <v>1277</v>
      </c>
      <c r="C41" s="862"/>
      <c r="D41" s="862"/>
      <c r="E41" s="862"/>
      <c r="F41" s="862"/>
      <c r="G41" s="862"/>
      <c r="H41" s="857"/>
      <c r="I41" s="1"/>
    </row>
    <row r="42" spans="1:9" ht="25.5">
      <c r="A42" s="1"/>
      <c r="B42" s="343" t="s">
        <v>142</v>
      </c>
      <c r="C42" s="357" t="s">
        <v>145</v>
      </c>
      <c r="D42" s="328" t="s">
        <v>81</v>
      </c>
      <c r="E42" s="23" t="s">
        <v>1335</v>
      </c>
      <c r="F42" s="328" t="s">
        <v>1120</v>
      </c>
      <c r="G42" s="328" t="s">
        <v>1155</v>
      </c>
      <c r="H42" s="328" t="s">
        <v>380</v>
      </c>
      <c r="I42" s="1"/>
    </row>
    <row r="43" spans="1:9" ht="38.25">
      <c r="A43" s="1"/>
      <c r="B43" s="343" t="s">
        <v>166</v>
      </c>
      <c r="C43" s="357" t="s">
        <v>167</v>
      </c>
      <c r="D43" s="328" t="s">
        <v>1336</v>
      </c>
      <c r="E43" s="385" t="s">
        <v>1337</v>
      </c>
      <c r="F43" s="309"/>
      <c r="G43" s="347"/>
      <c r="H43" s="309"/>
      <c r="I43" s="1"/>
    </row>
    <row r="44" spans="1:9" ht="38.25">
      <c r="A44" s="1"/>
      <c r="B44" s="343" t="s">
        <v>187</v>
      </c>
      <c r="C44" s="344" t="s">
        <v>189</v>
      </c>
      <c r="D44" s="328" t="s">
        <v>598</v>
      </c>
      <c r="E44" s="328" t="s">
        <v>1338</v>
      </c>
      <c r="F44" s="441" t="s">
        <v>1339</v>
      </c>
      <c r="G44" s="442" t="s">
        <v>1340</v>
      </c>
      <c r="H44" s="441" t="s">
        <v>380</v>
      </c>
      <c r="I44" s="1"/>
    </row>
    <row r="45" spans="1:9" ht="25.5">
      <c r="A45" s="1"/>
      <c r="B45" s="343" t="s">
        <v>433</v>
      </c>
      <c r="C45" s="357" t="s">
        <v>434</v>
      </c>
      <c r="D45" s="443"/>
      <c r="E45" s="32" t="s">
        <v>1341</v>
      </c>
      <c r="F45" s="444"/>
      <c r="G45" s="442" t="s">
        <v>1195</v>
      </c>
      <c r="H45" s="441" t="s">
        <v>55</v>
      </c>
      <c r="I45" s="1"/>
    </row>
    <row r="46" spans="1:9" ht="38.25">
      <c r="A46" s="1"/>
      <c r="B46" s="855" t="s">
        <v>1091</v>
      </c>
      <c r="C46" s="869" t="s">
        <v>1092</v>
      </c>
      <c r="D46" s="328" t="s">
        <v>1342</v>
      </c>
      <c r="E46" s="32" t="s">
        <v>1343</v>
      </c>
      <c r="F46" s="216" t="s">
        <v>901</v>
      </c>
      <c r="G46" s="41" t="s">
        <v>901</v>
      </c>
      <c r="H46" s="441" t="s">
        <v>55</v>
      </c>
      <c r="I46" s="1"/>
    </row>
    <row r="47" spans="1:9" ht="38.25">
      <c r="A47" s="1"/>
      <c r="B47" s="848"/>
      <c r="C47" s="857"/>
      <c r="D47" s="328" t="s">
        <v>31</v>
      </c>
      <c r="E47" s="328" t="s">
        <v>1344</v>
      </c>
      <c r="F47" s="445" t="s">
        <v>1345</v>
      </c>
      <c r="G47" s="80" t="s">
        <v>1346</v>
      </c>
      <c r="H47" s="441" t="s">
        <v>55</v>
      </c>
      <c r="I47" s="1"/>
    </row>
    <row r="48" spans="1:9" ht="18">
      <c r="A48" s="1"/>
      <c r="B48" s="863"/>
      <c r="C48" s="836"/>
      <c r="D48" s="836"/>
      <c r="E48" s="836"/>
      <c r="F48" s="836"/>
      <c r="G48" s="836"/>
      <c r="H48" s="837"/>
      <c r="I48" s="1"/>
    </row>
    <row r="49" spans="1:9" ht="12.75">
      <c r="A49" s="1"/>
      <c r="B49" s="378"/>
      <c r="C49" s="379"/>
      <c r="D49" s="301"/>
      <c r="E49" s="303"/>
      <c r="F49" s="301"/>
      <c r="G49" s="321"/>
      <c r="H49" s="303"/>
      <c r="I49" s="1"/>
    </row>
    <row r="50" spans="1:9" ht="12.75">
      <c r="A50" s="1"/>
      <c r="B50" s="378"/>
      <c r="C50" s="379"/>
      <c r="D50" s="303"/>
      <c r="E50" s="303"/>
      <c r="F50" s="301"/>
      <c r="G50" s="301"/>
      <c r="H50" s="301"/>
      <c r="I50" s="1"/>
    </row>
    <row r="51" spans="1:9" ht="12.75">
      <c r="A51" s="1"/>
      <c r="B51" s="378"/>
      <c r="C51" s="379"/>
      <c r="D51" s="303"/>
      <c r="E51" s="303"/>
      <c r="F51" s="301"/>
      <c r="G51" s="348"/>
      <c r="H51" s="301"/>
      <c r="I51" s="1"/>
    </row>
    <row r="52" spans="1:9" ht="12.75">
      <c r="A52" s="1"/>
      <c r="B52" s="874"/>
      <c r="C52" s="840"/>
      <c r="D52" s="840"/>
      <c r="E52" s="840"/>
      <c r="F52" s="840"/>
      <c r="G52" s="840"/>
      <c r="H52" s="840"/>
      <c r="I52" s="1"/>
    </row>
    <row r="53" spans="1:9" ht="12.75">
      <c r="A53" s="1"/>
      <c r="B53" s="378"/>
      <c r="C53" s="378"/>
      <c r="D53" s="301"/>
      <c r="E53" s="301"/>
      <c r="F53" s="301"/>
      <c r="G53" s="301"/>
      <c r="H53" s="301"/>
      <c r="I53" s="1"/>
    </row>
    <row r="54" spans="1:9" ht="12.75">
      <c r="A54" s="1"/>
      <c r="B54" s="378"/>
      <c r="C54" s="378"/>
      <c r="D54" s="238"/>
      <c r="E54" s="79"/>
      <c r="F54" s="79"/>
      <c r="G54" s="79"/>
      <c r="H54" s="79"/>
      <c r="I54" s="1"/>
    </row>
    <row r="55" spans="1:9" ht="14.25">
      <c r="A55" s="1"/>
      <c r="B55" s="378"/>
      <c r="C55" s="378"/>
      <c r="D55" s="301"/>
      <c r="E55" s="301"/>
      <c r="F55" s="446"/>
      <c r="G55" s="348"/>
      <c r="H55" s="301"/>
      <c r="I55" s="1"/>
    </row>
    <row r="56" spans="1:9" ht="14.25">
      <c r="A56" s="1"/>
      <c r="B56" s="378"/>
      <c r="C56" s="379"/>
      <c r="D56" s="301"/>
      <c r="E56" s="300"/>
      <c r="F56" s="447"/>
      <c r="G56" s="348"/>
      <c r="H56" s="301"/>
      <c r="I56" s="1"/>
    </row>
    <row r="57" spans="1:9" ht="18">
      <c r="A57" s="1"/>
      <c r="B57" s="867"/>
      <c r="C57" s="840"/>
      <c r="D57" s="840"/>
      <c r="E57" s="840"/>
      <c r="F57" s="840"/>
      <c r="G57" s="840"/>
      <c r="H57" s="840"/>
      <c r="I57" s="1"/>
    </row>
    <row r="58" spans="1:9" ht="12.75">
      <c r="A58" s="1"/>
      <c r="B58" s="849"/>
      <c r="C58" s="849"/>
      <c r="D58" s="301"/>
      <c r="E58" s="27"/>
      <c r="F58" s="448"/>
      <c r="G58" s="321"/>
      <c r="H58" s="390"/>
      <c r="I58" s="1"/>
    </row>
    <row r="59" spans="1:9" ht="12.75">
      <c r="A59" s="1"/>
      <c r="B59" s="840"/>
      <c r="C59" s="840"/>
      <c r="D59" s="27"/>
      <c r="E59" s="27"/>
      <c r="F59" s="27"/>
      <c r="G59" s="429"/>
      <c r="H59" s="27"/>
      <c r="I59" s="1"/>
    </row>
    <row r="60" spans="1:9" ht="12.75">
      <c r="A60" s="1"/>
      <c r="B60" s="849"/>
      <c r="C60" s="849"/>
      <c r="D60" s="301"/>
      <c r="E60" s="27"/>
      <c r="F60" s="448"/>
      <c r="G60" s="321"/>
      <c r="H60" s="27"/>
      <c r="I60" s="1"/>
    </row>
    <row r="61" spans="1:9" ht="12.75">
      <c r="A61" s="1"/>
      <c r="B61" s="840"/>
      <c r="C61" s="840"/>
      <c r="D61" s="27"/>
      <c r="E61" s="27"/>
      <c r="F61" s="27"/>
      <c r="G61" s="429"/>
      <c r="H61" s="27"/>
      <c r="I61" s="1"/>
    </row>
    <row r="62" spans="1:9" ht="12.75">
      <c r="A62" s="1"/>
      <c r="B62" s="236"/>
      <c r="C62" s="236"/>
      <c r="D62" s="27"/>
      <c r="E62" s="27"/>
      <c r="F62" s="119"/>
      <c r="G62" s="321"/>
      <c r="H62" s="119"/>
      <c r="I62" s="1"/>
    </row>
    <row r="63" spans="1:9" ht="12.75">
      <c r="A63" s="1"/>
      <c r="B63" s="874"/>
      <c r="C63" s="840"/>
      <c r="D63" s="840"/>
      <c r="E63" s="840"/>
      <c r="F63" s="840"/>
      <c r="G63" s="840"/>
      <c r="H63" s="840"/>
      <c r="I63" s="1"/>
    </row>
    <row r="64" spans="1:9" ht="12.75">
      <c r="A64" s="1"/>
      <c r="B64" s="236"/>
      <c r="C64" s="236"/>
      <c r="D64" s="27"/>
      <c r="E64" s="27"/>
      <c r="F64" s="27"/>
      <c r="G64" s="321"/>
      <c r="H64" s="27"/>
      <c r="I64" s="1"/>
    </row>
    <row r="65" spans="1:9" ht="12.75">
      <c r="A65" s="1"/>
      <c r="B65" s="236"/>
      <c r="C65" s="236"/>
      <c r="D65" s="27"/>
      <c r="E65" s="27"/>
      <c r="F65" s="27"/>
      <c r="G65" s="321"/>
      <c r="H65" s="27"/>
      <c r="I65" s="1"/>
    </row>
    <row r="66" spans="1:9" ht="12.75">
      <c r="A66" s="1"/>
      <c r="B66" s="151"/>
      <c r="C66" s="236"/>
      <c r="D66" s="391"/>
      <c r="E66" s="391"/>
      <c r="F66" s="391"/>
      <c r="G66" s="391"/>
      <c r="H66" s="391"/>
      <c r="I66" s="1"/>
    </row>
    <row r="67" spans="1:9" ht="12.75">
      <c r="A67" s="1"/>
      <c r="B67" s="175"/>
      <c r="C67" s="175"/>
      <c r="D67" s="175"/>
      <c r="E67" s="175"/>
      <c r="F67" s="175"/>
      <c r="G67" s="175"/>
      <c r="H67" s="175"/>
      <c r="I67" s="1"/>
    </row>
    <row r="68" spans="1:9" ht="12.75">
      <c r="A68" s="1"/>
      <c r="B68" s="175"/>
      <c r="C68" s="175"/>
      <c r="D68" s="175"/>
      <c r="E68" s="175"/>
      <c r="F68" s="175"/>
      <c r="G68" s="175"/>
      <c r="H68" s="175"/>
      <c r="I68" s="1"/>
    </row>
    <row r="69" spans="1:9" ht="12.75">
      <c r="A69" s="1"/>
      <c r="B69" s="175"/>
      <c r="C69" s="175"/>
      <c r="D69" s="175"/>
      <c r="E69" s="175"/>
      <c r="F69" s="175"/>
      <c r="G69" s="175"/>
      <c r="H69" s="175"/>
      <c r="I69" s="1"/>
    </row>
    <row r="70" spans="1:9" ht="12.75">
      <c r="A70" s="1"/>
      <c r="B70" s="175"/>
      <c r="C70" s="175"/>
      <c r="D70" s="175"/>
      <c r="E70" s="175"/>
      <c r="F70" s="175"/>
      <c r="G70" s="175"/>
      <c r="H70" s="175"/>
      <c r="I70" s="1"/>
    </row>
    <row r="71" spans="1:9" ht="12.75">
      <c r="A71" s="1"/>
      <c r="B71" s="175"/>
      <c r="C71" s="175"/>
      <c r="D71" s="175"/>
      <c r="E71" s="175"/>
      <c r="F71" s="175"/>
      <c r="G71" s="175"/>
      <c r="H71" s="175"/>
      <c r="I71" s="1"/>
    </row>
    <row r="72" spans="1:9" ht="12.75">
      <c r="A72" s="1"/>
      <c r="B72" s="175"/>
      <c r="C72" s="175"/>
      <c r="D72" s="175"/>
      <c r="E72" s="175"/>
      <c r="F72" s="175"/>
      <c r="G72" s="175"/>
      <c r="H72" s="175"/>
      <c r="I72" s="1"/>
    </row>
    <row r="73" spans="1:9" ht="12.75">
      <c r="A73" s="1"/>
      <c r="B73" s="175"/>
      <c r="C73" s="175"/>
      <c r="D73" s="175"/>
      <c r="E73" s="175"/>
      <c r="F73" s="175"/>
      <c r="G73" s="175"/>
      <c r="H73" s="175"/>
      <c r="I73" s="1"/>
    </row>
    <row r="74" spans="1:9" ht="12.75">
      <c r="A74" s="1"/>
      <c r="B74" s="175"/>
      <c r="C74" s="175"/>
      <c r="D74" s="175"/>
      <c r="E74" s="175"/>
      <c r="F74" s="175"/>
      <c r="G74" s="175"/>
      <c r="H74" s="175"/>
      <c r="I74" s="1"/>
    </row>
    <row r="75" spans="1:9" ht="12.75">
      <c r="A75" s="1"/>
      <c r="B75" s="175"/>
      <c r="C75" s="175"/>
      <c r="D75" s="175"/>
      <c r="E75" s="175"/>
      <c r="F75" s="175"/>
      <c r="G75" s="175"/>
      <c r="H75" s="175"/>
      <c r="I75" s="1"/>
    </row>
    <row r="76" spans="1:9" ht="12.75">
      <c r="A76" s="1"/>
      <c r="B76" s="175"/>
      <c r="C76" s="175"/>
      <c r="D76" s="175"/>
      <c r="E76" s="175"/>
      <c r="F76" s="175"/>
      <c r="G76" s="175"/>
      <c r="H76" s="175"/>
      <c r="I76" s="1"/>
    </row>
    <row r="77" spans="1:9" ht="12.75">
      <c r="A77" s="1"/>
      <c r="B77" s="175"/>
      <c r="C77" s="175"/>
      <c r="D77" s="175"/>
      <c r="E77" s="175"/>
      <c r="F77" s="175"/>
      <c r="G77" s="175"/>
      <c r="H77" s="175"/>
      <c r="I77" s="1"/>
    </row>
    <row r="78" spans="1:9" ht="12.75">
      <c r="A78" s="1"/>
      <c r="B78" s="175"/>
      <c r="C78" s="175"/>
      <c r="D78" s="175"/>
      <c r="E78" s="175"/>
      <c r="F78" s="175"/>
      <c r="G78" s="175"/>
      <c r="H78" s="175"/>
      <c r="I78" s="1"/>
    </row>
    <row r="79" spans="1:9" ht="12.75">
      <c r="A79" s="1"/>
      <c r="B79" s="175"/>
      <c r="C79" s="175"/>
      <c r="D79" s="175"/>
      <c r="E79" s="175"/>
      <c r="F79" s="175"/>
      <c r="G79" s="175"/>
      <c r="H79" s="175"/>
      <c r="I79" s="1"/>
    </row>
    <row r="80" spans="1:9" ht="12.75">
      <c r="A80" s="1"/>
      <c r="B80" s="175"/>
      <c r="C80" s="175"/>
      <c r="D80" s="175"/>
      <c r="E80" s="175"/>
      <c r="F80" s="175"/>
      <c r="G80" s="175"/>
      <c r="H80" s="175"/>
      <c r="I80" s="1"/>
    </row>
    <row r="81" spans="1:9" ht="12.75">
      <c r="A81" s="1"/>
      <c r="B81" s="175"/>
      <c r="C81" s="175"/>
      <c r="D81" s="175"/>
      <c r="E81" s="175"/>
      <c r="F81" s="175"/>
      <c r="G81" s="175"/>
      <c r="H81" s="175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</sheetData>
  <mergeCells count="30">
    <mergeCell ref="B19:H19"/>
    <mergeCell ref="B24:H24"/>
    <mergeCell ref="B25:B26"/>
    <mergeCell ref="C25:C26"/>
    <mergeCell ref="C27:C28"/>
    <mergeCell ref="B11:B12"/>
    <mergeCell ref="C11:C12"/>
    <mergeCell ref="F11:F12"/>
    <mergeCell ref="G11:G12"/>
    <mergeCell ref="B15:H15"/>
    <mergeCell ref="B1:H1"/>
    <mergeCell ref="B2:H2"/>
    <mergeCell ref="B7:H7"/>
    <mergeCell ref="B48:H48"/>
    <mergeCell ref="B52:H52"/>
    <mergeCell ref="B57:H57"/>
    <mergeCell ref="B58:B59"/>
    <mergeCell ref="C58:C59"/>
    <mergeCell ref="B60:B61"/>
    <mergeCell ref="C60:C61"/>
    <mergeCell ref="B63:H63"/>
    <mergeCell ref="B27:B28"/>
    <mergeCell ref="B34:B35"/>
    <mergeCell ref="C34:C35"/>
    <mergeCell ref="D34:D35"/>
    <mergeCell ref="B46:B47"/>
    <mergeCell ref="C46:C47"/>
    <mergeCell ref="B37:H37"/>
    <mergeCell ref="B41:H41"/>
    <mergeCell ref="B30:H30"/>
  </mergeCells>
  <hyperlinks>
    <hyperlink ref="G22" r:id="rId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02124"/>
    <outlinePr summaryBelow="0" summaryRight="0"/>
  </sheetPr>
  <dimension ref="A1:I976"/>
  <sheetViews>
    <sheetView workbookViewId="0">
      <selection activeCell="L11" sqref="L11"/>
    </sheetView>
  </sheetViews>
  <sheetFormatPr defaultColWidth="14.42578125" defaultRowHeight="15.75" customHeight="1"/>
  <cols>
    <col min="1" max="1" width="7.7109375" customWidth="1"/>
    <col min="2" max="2" width="12.140625" customWidth="1"/>
    <col min="4" max="4" width="22.28515625" customWidth="1"/>
    <col min="5" max="5" width="24.140625" customWidth="1"/>
    <col min="6" max="6" width="29.28515625" customWidth="1"/>
    <col min="7" max="7" width="41" customWidth="1"/>
    <col min="8" max="8" width="32.140625" customWidth="1"/>
    <col min="9" max="9" width="9.140625" customWidth="1"/>
  </cols>
  <sheetData>
    <row r="1" spans="1:9" ht="24" customHeight="1">
      <c r="A1" s="1"/>
      <c r="B1" s="885" t="s">
        <v>1347</v>
      </c>
      <c r="C1" s="836"/>
      <c r="D1" s="836"/>
      <c r="E1" s="836"/>
      <c r="F1" s="836"/>
      <c r="G1" s="836"/>
      <c r="H1" s="837"/>
      <c r="I1" s="1"/>
    </row>
    <row r="2" spans="1:9" ht="29.2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1064</v>
      </c>
      <c r="F3" s="13" t="s">
        <v>16</v>
      </c>
      <c r="G3" s="13" t="s">
        <v>17</v>
      </c>
      <c r="H3" s="13" t="s">
        <v>18</v>
      </c>
      <c r="I3" s="1"/>
    </row>
    <row r="4" spans="1:9" ht="76.5">
      <c r="A4" s="1"/>
      <c r="B4" s="13" t="s">
        <v>29</v>
      </c>
      <c r="C4" s="13" t="s">
        <v>30</v>
      </c>
      <c r="D4" s="23" t="s">
        <v>1348</v>
      </c>
      <c r="E4" s="449" t="s">
        <v>1349</v>
      </c>
      <c r="F4" s="23" t="s">
        <v>1350</v>
      </c>
      <c r="G4" s="56" t="str">
        <f>HYPERLINK("https://www.youtube.com/watch?v=cb1xbqsROq8&amp;feature=emb_logo","посмотреть видеоурок; 
при отсутствии технической возможности изучить п.46;
выполнить в тетради:№1296, №1298, №1300, №1302.Выполненные задания присылать не нужно")</f>
        <v>посмотреть видеоурок; 
при отсутствии технической возможности изучить п.46;
выполнить в тетради:№1296, №1298, №1300, №1302.Выполненные задания присылать не нужно</v>
      </c>
      <c r="H4" s="23" t="s">
        <v>1351</v>
      </c>
      <c r="I4" s="1"/>
    </row>
    <row r="5" spans="1:9" ht="38.25">
      <c r="A5" s="1"/>
      <c r="B5" s="13" t="s">
        <v>77</v>
      </c>
      <c r="C5" s="13" t="s">
        <v>79</v>
      </c>
      <c r="D5" s="113" t="s">
        <v>1352</v>
      </c>
      <c r="E5" s="190" t="s">
        <v>1353</v>
      </c>
      <c r="F5" s="23" t="s">
        <v>1354</v>
      </c>
      <c r="G5" s="272" t="s">
        <v>1355</v>
      </c>
      <c r="H5" s="23" t="s">
        <v>55</v>
      </c>
      <c r="I5" s="1"/>
    </row>
    <row r="6" spans="1:9" ht="38.25">
      <c r="A6" s="1"/>
      <c r="B6" s="13" t="s">
        <v>99</v>
      </c>
      <c r="C6" s="13" t="s">
        <v>101</v>
      </c>
      <c r="D6" s="23" t="s">
        <v>190</v>
      </c>
      <c r="E6" s="23" t="s">
        <v>1356</v>
      </c>
      <c r="F6" s="23" t="s">
        <v>1357</v>
      </c>
      <c r="G6" s="65" t="s">
        <v>1226</v>
      </c>
      <c r="H6" s="30" t="s">
        <v>1125</v>
      </c>
      <c r="I6" s="1"/>
    </row>
    <row r="7" spans="1:9" ht="15" customHeight="1">
      <c r="A7" s="1"/>
      <c r="B7" s="883" t="s">
        <v>128</v>
      </c>
      <c r="C7" s="836"/>
      <c r="D7" s="836"/>
      <c r="E7" s="836"/>
      <c r="F7" s="836"/>
      <c r="G7" s="836"/>
      <c r="H7" s="837"/>
      <c r="I7" s="1"/>
    </row>
    <row r="8" spans="1:9" ht="51.75" customHeight="1">
      <c r="A8" s="1"/>
      <c r="B8" s="13" t="s">
        <v>142</v>
      </c>
      <c r="C8" s="13" t="s">
        <v>145</v>
      </c>
      <c r="D8" s="23" t="s">
        <v>598</v>
      </c>
      <c r="E8" s="23" t="s">
        <v>1358</v>
      </c>
      <c r="F8" s="23" t="s">
        <v>1359</v>
      </c>
      <c r="G8" s="23" t="s">
        <v>1360</v>
      </c>
      <c r="H8" s="23" t="s">
        <v>1361</v>
      </c>
      <c r="I8" s="1"/>
    </row>
    <row r="9" spans="1:9" ht="38.25">
      <c r="A9" s="1"/>
      <c r="B9" s="13" t="s">
        <v>166</v>
      </c>
      <c r="C9" s="13" t="s">
        <v>167</v>
      </c>
      <c r="D9" s="75" t="s">
        <v>320</v>
      </c>
      <c r="E9" s="73" t="s">
        <v>1362</v>
      </c>
      <c r="F9" s="32" t="s">
        <v>1363</v>
      </c>
      <c r="G9" s="257" t="str">
        <f>HYPERLINK("https://videouroki.net/video/81-upotreblenie-naklonenij.html","Посмотреть видеоурок или ознакомиться с п.94, выполнить упр.566. Присылать не нужно. ")</f>
        <v xml:space="preserve">Посмотреть видеоурок или ознакомиться с п.94, выполнить упр.566. Присылать не нужно. </v>
      </c>
      <c r="H9" s="32" t="s">
        <v>1364</v>
      </c>
      <c r="I9" s="1"/>
    </row>
    <row r="10" spans="1:9" ht="25.5">
      <c r="A10" s="1"/>
      <c r="B10" s="13" t="s">
        <v>187</v>
      </c>
      <c r="C10" s="13" t="s">
        <v>189</v>
      </c>
      <c r="D10" s="75" t="s">
        <v>81</v>
      </c>
      <c r="E10" s="449" t="s">
        <v>1365</v>
      </c>
      <c r="F10" s="248" t="s">
        <v>1366</v>
      </c>
      <c r="G10" s="65" t="s">
        <v>1367</v>
      </c>
      <c r="H10" s="450" t="s">
        <v>1368</v>
      </c>
      <c r="I10" s="1"/>
    </row>
    <row r="11" spans="1:9" ht="12.75">
      <c r="A11" s="1"/>
      <c r="B11" s="176" t="s">
        <v>433</v>
      </c>
      <c r="C11" s="176" t="s">
        <v>434</v>
      </c>
      <c r="D11" s="113"/>
      <c r="E11" s="449"/>
      <c r="F11" s="23"/>
      <c r="G11" s="65"/>
      <c r="H11" s="450"/>
      <c r="I11" s="1"/>
    </row>
    <row r="12" spans="1:9" ht="12.75" customHeight="1">
      <c r="A12" s="1"/>
      <c r="B12" s="859" t="s">
        <v>219</v>
      </c>
      <c r="C12" s="836"/>
      <c r="D12" s="836"/>
      <c r="E12" s="836"/>
      <c r="F12" s="836"/>
      <c r="G12" s="836"/>
      <c r="H12" s="837"/>
      <c r="I12" s="1"/>
    </row>
    <row r="13" spans="1:9" ht="63.75">
      <c r="A13" s="1"/>
      <c r="B13" s="847" t="s">
        <v>29</v>
      </c>
      <c r="C13" s="847" t="s">
        <v>30</v>
      </c>
      <c r="D13" s="113" t="s">
        <v>1173</v>
      </c>
      <c r="E13" s="451" t="s">
        <v>1369</v>
      </c>
      <c r="F13" s="452" t="s">
        <v>1370</v>
      </c>
      <c r="G13" s="100" t="s">
        <v>1371</v>
      </c>
      <c r="H13" s="75" t="s">
        <v>1372</v>
      </c>
      <c r="I13" s="1"/>
    </row>
    <row r="14" spans="1:9" ht="38.25">
      <c r="A14" s="1"/>
      <c r="B14" s="848"/>
      <c r="C14" s="848"/>
      <c r="D14" s="32" t="s">
        <v>598</v>
      </c>
      <c r="E14" s="191" t="s">
        <v>1373</v>
      </c>
      <c r="F14" s="32" t="s">
        <v>1374</v>
      </c>
      <c r="G14" s="32" t="s">
        <v>1375</v>
      </c>
      <c r="H14" s="32" t="s">
        <v>1376</v>
      </c>
      <c r="I14" s="1"/>
    </row>
    <row r="15" spans="1:9" ht="38.25">
      <c r="A15" s="1"/>
      <c r="B15" s="13" t="s">
        <v>77</v>
      </c>
      <c r="C15" s="13" t="s">
        <v>79</v>
      </c>
      <c r="D15" s="75" t="s">
        <v>320</v>
      </c>
      <c r="E15" s="81" t="s">
        <v>1377</v>
      </c>
      <c r="F15" s="248" t="s">
        <v>1378</v>
      </c>
      <c r="G15" s="257" t="str">
        <f>HYPERLINK("https://videouroki.net/video/82-bezlichnye-glagoly.html","Посмотреть видеоурок или ознакомиться с п.95, упр. 569 (списывать не надо).Присылать не нужно.")</f>
        <v>Посмотреть видеоурок или ознакомиться с п.95, упр. 569 (списывать не надо).Присылать не нужно.</v>
      </c>
      <c r="H15" s="83" t="s">
        <v>1379</v>
      </c>
      <c r="I15" s="1"/>
    </row>
    <row r="16" spans="1:9" ht="51">
      <c r="A16" s="1"/>
      <c r="B16" s="13" t="s">
        <v>99</v>
      </c>
      <c r="C16" s="13" t="s">
        <v>101</v>
      </c>
      <c r="D16" s="113" t="s">
        <v>1173</v>
      </c>
      <c r="E16" s="191" t="s">
        <v>1380</v>
      </c>
      <c r="F16" s="32" t="s">
        <v>1381</v>
      </c>
      <c r="G16" s="32" t="s">
        <v>1382</v>
      </c>
      <c r="H16" s="193" t="str">
        <f>HYPERLINK("https://onlinetestpad.com/ru/testview/299387-razvitie-kultury-v-russkikh-zemlyakh-vo-vtoroj-polovine-xiii-xiv-veka-6-kla","          Выполнить тест.Прислать скриншот с результатом теста и чтобы было видно название   теста                                      ")</f>
        <v xml:space="preserve">          Выполнить тест.Прислать скриншот с результатом теста и чтобы было видно название   теста                                      </v>
      </c>
      <c r="I16" s="1"/>
    </row>
    <row r="17" spans="1:9" ht="12.75" customHeight="1">
      <c r="A17" s="1"/>
      <c r="B17" s="883" t="s">
        <v>128</v>
      </c>
      <c r="C17" s="836"/>
      <c r="D17" s="836"/>
      <c r="E17" s="836"/>
      <c r="F17" s="836"/>
      <c r="G17" s="836"/>
      <c r="H17" s="837"/>
      <c r="I17" s="1"/>
    </row>
    <row r="18" spans="1:9" ht="25.5">
      <c r="A18" s="1"/>
      <c r="B18" s="13" t="s">
        <v>142</v>
      </c>
      <c r="C18" s="13" t="s">
        <v>145</v>
      </c>
      <c r="D18" s="32" t="s">
        <v>81</v>
      </c>
      <c r="E18" s="73" t="s">
        <v>1383</v>
      </c>
      <c r="F18" s="63" t="s">
        <v>1378</v>
      </c>
      <c r="G18" s="83" t="s">
        <v>1384</v>
      </c>
      <c r="H18" s="75" t="s">
        <v>1385</v>
      </c>
      <c r="I18" s="1"/>
    </row>
    <row r="19" spans="1:9" ht="89.25">
      <c r="A19" s="189"/>
      <c r="B19" s="13" t="s">
        <v>166</v>
      </c>
      <c r="C19" s="13" t="s">
        <v>167</v>
      </c>
      <c r="D19" s="32" t="s">
        <v>81</v>
      </c>
      <c r="E19" s="453" t="s">
        <v>1386</v>
      </c>
      <c r="F19" s="32" t="s">
        <v>1387</v>
      </c>
      <c r="G19" s="454" t="s">
        <v>1388</v>
      </c>
      <c r="H19" s="455" t="s">
        <v>1389</v>
      </c>
      <c r="I19" s="1"/>
    </row>
    <row r="20" spans="1:9" ht="38.25">
      <c r="A20" s="1"/>
      <c r="B20" s="13" t="s">
        <v>187</v>
      </c>
      <c r="C20" s="203" t="s">
        <v>189</v>
      </c>
      <c r="D20" s="32" t="s">
        <v>598</v>
      </c>
      <c r="E20" s="456" t="s">
        <v>1390</v>
      </c>
      <c r="F20" s="32" t="s">
        <v>1350</v>
      </c>
      <c r="G20" s="188" t="s">
        <v>1391</v>
      </c>
      <c r="H20" s="32" t="s">
        <v>1392</v>
      </c>
      <c r="I20" s="1"/>
    </row>
    <row r="21" spans="1:9" ht="38.25">
      <c r="A21" s="1"/>
      <c r="B21" s="13" t="s">
        <v>433</v>
      </c>
      <c r="C21" s="203" t="s">
        <v>434</v>
      </c>
      <c r="D21" s="75" t="s">
        <v>229</v>
      </c>
      <c r="E21" s="457" t="s">
        <v>1393</v>
      </c>
      <c r="F21" s="458" t="s">
        <v>1394</v>
      </c>
      <c r="G21" s="34" t="s">
        <v>1395</v>
      </c>
      <c r="H21" s="459" t="s">
        <v>55</v>
      </c>
      <c r="I21" s="1"/>
    </row>
    <row r="22" spans="1:9" ht="38.25">
      <c r="A22" s="1"/>
      <c r="B22" s="847" t="s">
        <v>1091</v>
      </c>
      <c r="C22" s="847" t="s">
        <v>1092</v>
      </c>
      <c r="D22" s="32" t="s">
        <v>1396</v>
      </c>
      <c r="E22" s="460" t="s">
        <v>1397</v>
      </c>
      <c r="F22" s="32" t="s">
        <v>1398</v>
      </c>
      <c r="G22" s="193" t="e">
        <f t="shared" ref="G22:G23" si="0">HYPERLINK("https://yandex.ru/video/preview?filmId=9396705821246754342&amp;text=%D0%92%D0%B2%D0%B5%D0%B4%D0%B5%D0%BD%D0%B8%D0%B5.%20%20%D0%9D%D0%B0%D0%B7%D0%BD%D0%B0%D1%87%D0%B5%D0%BD%D0%B8%D0%B5%20%D0%9E%D0%91%D0%96.%20%20%D0%93%D0%BE%D1%80%D0%BE%D0%B4%20%D0%BA%D0%B0%D0"&amp;"%BA%20%D1%81%D1%80%D0%B5%D0%B4%D0%B0%20%D0%BE%D0%B1%D0%B8%D1%82%D0%B0%D0%BD%D0%B8%D1%8F%20%7C%20%D0%9A%D0%BB%D0%B0%D1%81%D1%81%D0%BD%D1%8B%D0%B5%20%D1%87%D0%B0%D1%81%D1%8B%20%D0%B8%20%D0%9E%D0%91%D0%96%20%2334%20%7C%20%D0%98%D0%BD%D1%84%D0%BE%D1%83%D1%80%"&amp;"D0%BE%D0%BA&amp;tld=ru&amp;page=search&amp;related_orig_text=%D0%9D%D0%B0%D0%B2%D0%BE%D0%B4%D0%BD%D0%B5%D0%BD%D0%B8%D1%8F.%20%20%D0%92%D0%B8%D0%B4%D1%8B%20%D0%BD%D0%B0%D0%B2%D0%BE%D0%B4%D0%BD%D0%B5%D0%BD%D0%B8%D0%B9%20%D0%B8%20%D0%B8%D1%85%20%D0%BF%D1%80%D0%B8%D1%87%"&amp;"D0%B8%D0%BD%D1%8B%20%7C%20%D0%9A%D0%BB%D0%B0%D1%81%D1%81%D0%BD%D1%8B%D0%B5%20%D1%87%D0%B0%D1%81%D1%8B%20%D0%B8%20%D0%9E%D0%91%D0%96%20%2386%20%7C%20%D0%98%D0%BD%D1%84%D0%BE%D1%83%D1%80%D0%BE%D0%BA&amp;no_cnt=1&amp;related_src=serp&amp;related=%7B%22porno%22%3Anull%2C"&amp;"%22vfp%22%3A1%2C%22orig_text%22%3A%22%D0%9D%D0%B0%D0%B2%D0%BE%D0%B4%D0%BD%D0%B5%D0%BD%D0%B8%D1%8F.%20%20%D0%92%D0%B8%D0%B4%D1%8B%20%D0%BD%D0%B0%D0%B2%D0%BE%D0%B4%D0%BD%D0%B5%D0%BD%D0%B8%D0%B9%20%D0%B8%20%D0%B8%D1%85%20%D0%BF%D1%80%D0%B8%D1%87%D0%B8%D0%BD%"&amp;"D1%8B%20%7C%20%D0%9A%D0%BB%D0%B0%D1%81%D1%81%D0%BD%D1%8B%D0%B5%20%D1%87%D0%B0%D1%81%D1%8B%20%D0%B8%20%D0%9E%D0%91%D0%96%20%2386%20%7C%20%D0%98%D0%BD%D1%84%D0%BE%D1%83%D1%80%D0%BE%D0%BA%22%2C%22url%22%3A%22http%3A%5C%2F%5C%2Fwww.youtube.com%5C%2Fwatch%3Fv%"&amp;"3DMY7jvWQZz8c%22%2C%22src%22%3A%22serp%22%2C%22rvb%22%3A%22Ct0CCIvlehAAGAAgDigKMAs4D0AGSAZQDlgNYAhoL3AAePDcw80FgAHrA4gB8Zv9hwKSAQ53d3c3ZWExNTQ0OS4uMJoBCEh1bS9WbG9nygEKj39NhO_HYES4HNIBFDD0Km1wbjRMp_gP9CNvwutg1HV12gEPGFUIt1TW_SVplwu_mjwi4AEc6AE48AEojQIqOzw_"&amp;"kAK6jOzpAZgCAKoCFKh3E0BwJCUndTtiKUWq0Yc_9cyqsgIUqHcTQHAkJSd1O2IpRarRhz_1zKrAAgDZAgi6-3WOVdc_6AL3xvfTtZ_c0GPyAjzMGlYhHygcBzK5LpSw6hNRl0FIeuICiaOiKaqW0pamwlKBfnWbTeYOZx1ZrpztDXyzjCuZJBMB9s07dgn6AhQ9YO4u4zjStM8RWayCpc4g0ZDN_IIDHoBom6RlZGY3WvRPLeSrzFiArGLFN8o"&amp;"X9lnX1SD9OIgDAJADABJgChI0Mzc5MjU0MTkyNzk3MTM5ODEKEjQzNzkyNTQyMDMyMTM2NzI2NQoQNDMyMDI4MTMyMDU2ODA1NQoSNDM3OTI1NDE4Nzg1Mjc4ODU3ChA0MzIwMjgwMTY5NDA0NDg5GkYKEDIwMjkxOTg4MzU1ODI3MjEKCjEzMjY5ODAxNjQKCjM2MTU5NDQ0NzQKCTY3MTgyMDU2NgoJNTUzNjAyNTQ1EP8BGP8BWhM5MDQxOT"&amp;"gyODY4MDAzMTI5ODk4%22%7D&amp;related_url=http%3A%2F%2Fwww.youtube.com%2Fwatch%3Fv%3DMY7jvWQZz8c&amp;parent-reqid=1587900961804332-213380478601852194300113-sas1-7481-V&amp;relatedVideo=yes&amp;related_vfp=1&amp;numdoc=20","посмотреть видеоурок")</f>
        <v>#VALUE!</v>
      </c>
      <c r="H22" s="32" t="s">
        <v>55</v>
      </c>
      <c r="I22" s="1"/>
    </row>
    <row r="23" spans="1:9" ht="38.25">
      <c r="A23" s="1"/>
      <c r="B23" s="848"/>
      <c r="C23" s="848"/>
      <c r="D23" s="32" t="s">
        <v>31</v>
      </c>
      <c r="E23" s="460" t="s">
        <v>1399</v>
      </c>
      <c r="F23" s="32" t="s">
        <v>1398</v>
      </c>
      <c r="G23" s="193" t="e">
        <f t="shared" si="0"/>
        <v>#VALUE!</v>
      </c>
      <c r="H23" s="32" t="s">
        <v>55</v>
      </c>
      <c r="I23" s="1"/>
    </row>
    <row r="24" spans="1:9" ht="36">
      <c r="A24" s="1"/>
      <c r="B24" s="461" t="s">
        <v>1096</v>
      </c>
      <c r="C24" s="462" t="s">
        <v>1097</v>
      </c>
      <c r="D24" s="268" t="s">
        <v>31</v>
      </c>
      <c r="E24" s="255" t="s">
        <v>1400</v>
      </c>
      <c r="F24" s="331" t="s">
        <v>1401</v>
      </c>
      <c r="G24" s="463" t="str">
        <f>HYPERLINK("https://melodiabisera.ru/workshops/master-klass-fialka-iz-bisera/","Ознакомиться с МК, перейдя по ссылке https://melodiabisera.ru/workshops/master-klass-fialka-iz-bisera/")</f>
        <v>Ознакомиться с МК, перейдя по ссылке https://melodiabisera.ru/workshops/master-klass-fialka-iz-bisera/</v>
      </c>
      <c r="H24" s="32" t="s">
        <v>55</v>
      </c>
      <c r="I24" s="1"/>
    </row>
    <row r="25" spans="1:9" ht="13.5" customHeight="1">
      <c r="A25" s="1"/>
      <c r="B25" s="846" t="s">
        <v>252</v>
      </c>
      <c r="C25" s="836"/>
      <c r="D25" s="836"/>
      <c r="E25" s="836"/>
      <c r="F25" s="836"/>
      <c r="G25" s="836"/>
      <c r="H25" s="837"/>
      <c r="I25" s="1"/>
    </row>
    <row r="26" spans="1:9" ht="38.25">
      <c r="A26" s="1"/>
      <c r="B26" s="464" t="s">
        <v>29</v>
      </c>
      <c r="C26" s="344" t="s">
        <v>30</v>
      </c>
      <c r="D26" s="328" t="s">
        <v>598</v>
      </c>
      <c r="E26" s="385" t="s">
        <v>1402</v>
      </c>
      <c r="F26" s="328" t="s">
        <v>1350</v>
      </c>
      <c r="G26" s="328" t="s">
        <v>1403</v>
      </c>
      <c r="H26" s="328" t="s">
        <v>1404</v>
      </c>
      <c r="I26" s="1"/>
    </row>
    <row r="27" spans="1:9" ht="25.5">
      <c r="A27" s="1"/>
      <c r="B27" s="870" t="s">
        <v>77</v>
      </c>
      <c r="C27" s="856" t="s">
        <v>79</v>
      </c>
      <c r="D27" s="328" t="s">
        <v>1405</v>
      </c>
      <c r="E27" s="191" t="s">
        <v>1406</v>
      </c>
      <c r="F27" s="328" t="s">
        <v>1407</v>
      </c>
      <c r="G27" s="349" t="s">
        <v>1408</v>
      </c>
      <c r="H27" s="328" t="s">
        <v>1409</v>
      </c>
      <c r="I27" s="1"/>
    </row>
    <row r="28" spans="1:9" ht="63.75">
      <c r="A28" s="1"/>
      <c r="B28" s="848"/>
      <c r="C28" s="857"/>
      <c r="D28" s="113" t="s">
        <v>598</v>
      </c>
      <c r="E28" s="451" t="s">
        <v>1410</v>
      </c>
      <c r="F28" s="465" t="s">
        <v>1411</v>
      </c>
      <c r="G28" s="100" t="s">
        <v>1412</v>
      </c>
      <c r="H28" s="75" t="s">
        <v>1413</v>
      </c>
      <c r="I28" s="1"/>
    </row>
    <row r="29" spans="1:9" ht="38.25">
      <c r="A29" s="1"/>
      <c r="B29" s="464" t="s">
        <v>99</v>
      </c>
      <c r="C29" s="344" t="s">
        <v>101</v>
      </c>
      <c r="D29" s="328" t="s">
        <v>1405</v>
      </c>
      <c r="E29" s="466" t="s">
        <v>1414</v>
      </c>
      <c r="F29" s="467" t="s">
        <v>1415</v>
      </c>
      <c r="G29" s="83" t="s">
        <v>1416</v>
      </c>
      <c r="H29" s="75" t="s">
        <v>380</v>
      </c>
      <c r="I29" s="1"/>
    </row>
    <row r="30" spans="1:9" ht="12.75" customHeight="1">
      <c r="A30" s="1"/>
      <c r="B30" s="883" t="s">
        <v>128</v>
      </c>
      <c r="C30" s="836"/>
      <c r="D30" s="836"/>
      <c r="E30" s="836"/>
      <c r="F30" s="836"/>
      <c r="G30" s="836"/>
      <c r="H30" s="837"/>
      <c r="I30" s="1"/>
    </row>
    <row r="31" spans="1:9" ht="25.5">
      <c r="A31" s="1"/>
      <c r="B31" s="464" t="s">
        <v>142</v>
      </c>
      <c r="C31" s="344" t="s">
        <v>145</v>
      </c>
      <c r="D31" s="23" t="s">
        <v>287</v>
      </c>
      <c r="E31" s="466" t="s">
        <v>1417</v>
      </c>
      <c r="F31" s="75" t="s">
        <v>1418</v>
      </c>
      <c r="G31" s="272" t="s">
        <v>1419</v>
      </c>
      <c r="H31" s="83" t="s">
        <v>55</v>
      </c>
      <c r="I31" s="1"/>
    </row>
    <row r="32" spans="1:9" ht="38.25">
      <c r="A32" s="1"/>
      <c r="B32" s="464" t="s">
        <v>166</v>
      </c>
      <c r="C32" s="344" t="s">
        <v>167</v>
      </c>
      <c r="D32" s="75" t="s">
        <v>81</v>
      </c>
      <c r="E32" s="449" t="s">
        <v>1420</v>
      </c>
      <c r="F32" s="268" t="s">
        <v>1140</v>
      </c>
      <c r="G32" s="83" t="s">
        <v>1421</v>
      </c>
      <c r="H32" s="75" t="s">
        <v>380</v>
      </c>
      <c r="I32" s="1"/>
    </row>
    <row r="33" spans="1:9" ht="25.5">
      <c r="A33" s="1"/>
      <c r="B33" s="464" t="s">
        <v>187</v>
      </c>
      <c r="C33" s="344" t="s">
        <v>189</v>
      </c>
      <c r="D33" s="328" t="s">
        <v>1405</v>
      </c>
      <c r="E33" s="466" t="s">
        <v>1422</v>
      </c>
      <c r="F33" s="75" t="s">
        <v>1423</v>
      </c>
      <c r="G33" s="75" t="s">
        <v>1424</v>
      </c>
      <c r="H33" s="75" t="s">
        <v>1424</v>
      </c>
      <c r="I33" s="1"/>
    </row>
    <row r="34" spans="1:9" ht="38.25">
      <c r="A34" s="1"/>
      <c r="B34" s="468">
        <v>7</v>
      </c>
      <c r="C34" s="344" t="s">
        <v>434</v>
      </c>
      <c r="D34" s="328" t="s">
        <v>31</v>
      </c>
      <c r="E34" s="99" t="s">
        <v>1425</v>
      </c>
      <c r="F34" s="75" t="s">
        <v>1426</v>
      </c>
      <c r="G34" s="469" t="s">
        <v>1427</v>
      </c>
      <c r="H34" s="75" t="s">
        <v>55</v>
      </c>
      <c r="I34" s="1"/>
    </row>
    <row r="35" spans="1:9" ht="38.25">
      <c r="A35" s="1"/>
      <c r="B35" s="468">
        <v>8</v>
      </c>
      <c r="C35" s="470" t="s">
        <v>1092</v>
      </c>
      <c r="D35" s="328" t="s">
        <v>31</v>
      </c>
      <c r="E35" s="99" t="s">
        <v>1428</v>
      </c>
      <c r="F35" s="75" t="s">
        <v>1429</v>
      </c>
      <c r="G35" s="257" t="s">
        <v>1430</v>
      </c>
      <c r="H35" s="75" t="s">
        <v>650</v>
      </c>
      <c r="I35" s="1"/>
    </row>
    <row r="36" spans="1:9" ht="25.5">
      <c r="A36" s="1"/>
      <c r="B36" s="468" t="s">
        <v>1096</v>
      </c>
      <c r="C36" s="471" t="s">
        <v>1097</v>
      </c>
      <c r="D36" s="32" t="s">
        <v>31</v>
      </c>
      <c r="E36" s="472" t="s">
        <v>1431</v>
      </c>
      <c r="F36" s="473" t="s">
        <v>1432</v>
      </c>
      <c r="G36" s="474" t="str">
        <f>HYPERLINK("https://kru4ok.ru/kot-kryuchkom-dajjdzhest/","Посмотреть МК по ссылке https://kru4ok.ru/kot-kryuchkom-dajjdzhest/")</f>
        <v>Посмотреть МК по ссылке https://kru4ok.ru/kot-kryuchkom-dajjdzhest/</v>
      </c>
      <c r="H36" s="75" t="s">
        <v>650</v>
      </c>
      <c r="I36" s="1"/>
    </row>
    <row r="37" spans="1:9" ht="13.5" customHeight="1">
      <c r="A37" s="1"/>
      <c r="B37" s="881" t="s">
        <v>278</v>
      </c>
      <c r="C37" s="862"/>
      <c r="D37" s="862"/>
      <c r="E37" s="862"/>
      <c r="F37" s="862"/>
      <c r="G37" s="862"/>
      <c r="H37" s="857"/>
      <c r="I37" s="1"/>
    </row>
    <row r="38" spans="1:9" ht="63.75">
      <c r="A38" s="1"/>
      <c r="B38" s="464" t="s">
        <v>29</v>
      </c>
      <c r="C38" s="344" t="s">
        <v>30</v>
      </c>
      <c r="D38" s="328" t="s">
        <v>1433</v>
      </c>
      <c r="E38" s="385" t="s">
        <v>1434</v>
      </c>
      <c r="F38" s="328" t="s">
        <v>1435</v>
      </c>
      <c r="G38" s="475" t="str">
        <f>HYPERLINK("https://youtu.be/SvaWN7hBmE8","Посмотреть видеоурок;
 при отсутствии технической возможности: изучить п.47.
№1335 (устно), №1337 (устно), №1338 (устно)")</f>
        <v>Посмотреть видеоурок;
 при отсутствии технической возможности: изучить п.47.
№1335 (устно), №1337 (устно), №1338 (устно)</v>
      </c>
      <c r="H38" s="328" t="s">
        <v>380</v>
      </c>
      <c r="I38" s="1"/>
    </row>
    <row r="39" spans="1:9" ht="25.5">
      <c r="A39" s="1"/>
      <c r="B39" s="464" t="s">
        <v>77</v>
      </c>
      <c r="C39" s="344" t="s">
        <v>79</v>
      </c>
      <c r="D39" s="328" t="s">
        <v>287</v>
      </c>
      <c r="E39" s="385" t="s">
        <v>1436</v>
      </c>
      <c r="F39" s="328" t="s">
        <v>1437</v>
      </c>
      <c r="G39" s="349" t="s">
        <v>1438</v>
      </c>
      <c r="H39" s="328" t="s">
        <v>380</v>
      </c>
      <c r="I39" s="1"/>
    </row>
    <row r="40" spans="1:9" ht="38.25">
      <c r="A40" s="1"/>
      <c r="B40" s="464" t="s">
        <v>99</v>
      </c>
      <c r="C40" s="344" t="s">
        <v>101</v>
      </c>
      <c r="D40" s="328" t="s">
        <v>598</v>
      </c>
      <c r="E40" s="449" t="s">
        <v>1439</v>
      </c>
      <c r="F40" s="32" t="s">
        <v>1440</v>
      </c>
      <c r="G40" s="475" t="str">
        <f>HYPERLINK("https://videouroki.net/video/85-glagol-povtorenie-i-obobshchenie-chast-1.html","посмотреть видеоурок или повторить п.88-95")</f>
        <v>посмотреть видеоурок или повторить п.88-95</v>
      </c>
      <c r="H40" s="328" t="s">
        <v>380</v>
      </c>
      <c r="I40" s="1"/>
    </row>
    <row r="41" spans="1:9" ht="12.75" customHeight="1">
      <c r="A41" s="1"/>
      <c r="B41" s="883" t="s">
        <v>128</v>
      </c>
      <c r="C41" s="836"/>
      <c r="D41" s="836"/>
      <c r="E41" s="836"/>
      <c r="F41" s="836"/>
      <c r="G41" s="836"/>
      <c r="H41" s="837"/>
      <c r="I41" s="1"/>
    </row>
    <row r="42" spans="1:9" ht="38.25">
      <c r="A42" s="1"/>
      <c r="B42" s="464" t="s">
        <v>142</v>
      </c>
      <c r="C42" s="344" t="s">
        <v>145</v>
      </c>
      <c r="D42" s="328" t="s">
        <v>31</v>
      </c>
      <c r="E42" s="385" t="s">
        <v>1441</v>
      </c>
      <c r="F42" s="328" t="s">
        <v>1435</v>
      </c>
      <c r="G42" s="349" t="s">
        <v>1442</v>
      </c>
      <c r="H42" s="328" t="s">
        <v>380</v>
      </c>
      <c r="I42" s="1"/>
    </row>
    <row r="43" spans="1:9" ht="38.25">
      <c r="A43" s="1"/>
      <c r="B43" s="464" t="s">
        <v>166</v>
      </c>
      <c r="C43" s="344" t="s">
        <v>167</v>
      </c>
      <c r="D43" s="113" t="s">
        <v>320</v>
      </c>
      <c r="E43" s="449" t="s">
        <v>1443</v>
      </c>
      <c r="F43" s="32" t="s">
        <v>1444</v>
      </c>
      <c r="G43" s="61" t="str">
        <f>HYPERLINK("https://resh.edu.ru/subject/lesson/7069/main/246454/","Посмотреть видеоурок по ссылке, прочитать материал в учебнике (с.179-181)")</f>
        <v>Посмотреть видеоурок по ссылке, прочитать материал в учебнике (с.179-181)</v>
      </c>
      <c r="H43" s="32" t="s">
        <v>1445</v>
      </c>
      <c r="I43" s="1"/>
    </row>
    <row r="44" spans="1:9" ht="51">
      <c r="A44" s="1"/>
      <c r="B44" s="870" t="s">
        <v>187</v>
      </c>
      <c r="C44" s="856" t="s">
        <v>189</v>
      </c>
      <c r="D44" s="437" t="s">
        <v>1446</v>
      </c>
      <c r="E44" s="191" t="s">
        <v>1447</v>
      </c>
      <c r="F44" s="476" t="s">
        <v>1448</v>
      </c>
      <c r="G44" s="40" t="s">
        <v>1449</v>
      </c>
      <c r="H44" s="370" t="s">
        <v>1450</v>
      </c>
      <c r="I44" s="1"/>
    </row>
    <row r="45" spans="1:9" ht="25.5">
      <c r="A45" s="1"/>
      <c r="B45" s="848"/>
      <c r="C45" s="857"/>
      <c r="D45" s="328" t="s">
        <v>81</v>
      </c>
      <c r="E45" s="191" t="s">
        <v>1451</v>
      </c>
      <c r="F45" s="32" t="s">
        <v>1452</v>
      </c>
      <c r="G45" s="83" t="s">
        <v>1453</v>
      </c>
      <c r="H45" s="328" t="s">
        <v>380</v>
      </c>
      <c r="I45" s="1"/>
    </row>
    <row r="46" spans="1:9" ht="51">
      <c r="A46" s="1"/>
      <c r="B46" s="13">
        <v>7</v>
      </c>
      <c r="C46" s="351" t="s">
        <v>434</v>
      </c>
      <c r="D46" s="328" t="s">
        <v>81</v>
      </c>
      <c r="E46" s="477" t="s">
        <v>1454</v>
      </c>
      <c r="F46" s="63" t="s">
        <v>1455</v>
      </c>
      <c r="G46" s="188" t="s">
        <v>1456</v>
      </c>
      <c r="H46" s="75" t="s">
        <v>380</v>
      </c>
      <c r="I46" s="1"/>
    </row>
    <row r="47" spans="1:9" ht="51">
      <c r="A47" s="1"/>
      <c r="B47" s="870">
        <v>8</v>
      </c>
      <c r="C47" s="886" t="s">
        <v>1092</v>
      </c>
      <c r="D47" s="328" t="s">
        <v>31</v>
      </c>
      <c r="E47" s="194" t="s">
        <v>1457</v>
      </c>
      <c r="F47" s="328" t="s">
        <v>1458</v>
      </c>
      <c r="G47" s="475" t="str">
        <f>HYPERLINK("https://www.youtube.com/watch?time_continue=6&amp;v=WJ3HtMg_MrU&amp;feature=emb_logo","Посмотреть видеоурок, пройдя по ссылке ")</f>
        <v xml:space="preserve">Посмотреть видеоурок, пройдя по ссылке </v>
      </c>
      <c r="H47" s="437" t="s">
        <v>55</v>
      </c>
      <c r="I47" s="1"/>
    </row>
    <row r="48" spans="1:9" ht="38.25">
      <c r="A48" s="1"/>
      <c r="B48" s="876"/>
      <c r="C48" s="857"/>
      <c r="D48" s="113" t="s">
        <v>31</v>
      </c>
      <c r="E48" s="457" t="s">
        <v>1459</v>
      </c>
      <c r="F48" s="32" t="s">
        <v>1460</v>
      </c>
      <c r="G48" s="478" t="str">
        <f>HYPERLINK("https://resh.edu.ru/subject/lesson/7624/main/267760/","Посмотреть видеоурок по ссылке, выполнить контрольные задания В1 и В2")</f>
        <v>Посмотреть видеоурок по ссылке, выполнить контрольные задания В1 и В2</v>
      </c>
      <c r="H48" s="437" t="s">
        <v>55</v>
      </c>
      <c r="I48" s="1"/>
    </row>
    <row r="49" spans="1:9" ht="38.25">
      <c r="A49" s="1"/>
      <c r="B49" s="480">
        <v>9</v>
      </c>
      <c r="C49" s="481" t="s">
        <v>1097</v>
      </c>
      <c r="D49" s="75" t="s">
        <v>229</v>
      </c>
      <c r="E49" s="457" t="s">
        <v>1461</v>
      </c>
      <c r="F49" s="437" t="s">
        <v>1462</v>
      </c>
      <c r="G49" s="34" t="s">
        <v>1395</v>
      </c>
      <c r="H49" s="437" t="s">
        <v>650</v>
      </c>
      <c r="I49" s="1"/>
    </row>
    <row r="50" spans="1:9" ht="18" customHeight="1">
      <c r="A50" s="1"/>
      <c r="B50" s="835"/>
      <c r="C50" s="836"/>
      <c r="D50" s="836"/>
      <c r="E50" s="836"/>
      <c r="F50" s="836"/>
      <c r="G50" s="836"/>
      <c r="H50" s="837"/>
      <c r="I50" s="1"/>
    </row>
    <row r="51" spans="1:9" ht="12.75">
      <c r="A51" s="1"/>
      <c r="B51" s="210"/>
      <c r="C51" s="210"/>
      <c r="D51" s="77"/>
      <c r="E51" s="135"/>
      <c r="F51" s="77"/>
      <c r="G51" s="182"/>
      <c r="H51" s="182"/>
      <c r="I51" s="1"/>
    </row>
    <row r="52" spans="1:9" ht="12.75">
      <c r="A52" s="1"/>
      <c r="B52" s="210"/>
      <c r="C52" s="210"/>
      <c r="D52" s="77"/>
      <c r="E52" s="24"/>
      <c r="F52" s="57"/>
      <c r="G52" s="120"/>
      <c r="H52" s="120"/>
      <c r="I52" s="1"/>
    </row>
    <row r="53" spans="1:9" ht="12.75">
      <c r="A53" s="1"/>
      <c r="B53" s="210"/>
      <c r="C53" s="210"/>
      <c r="D53" s="77"/>
      <c r="E53" s="135"/>
      <c r="F53" s="77"/>
      <c r="G53" s="77"/>
      <c r="H53" s="77"/>
      <c r="I53" s="1"/>
    </row>
    <row r="54" spans="1:9" ht="15.75" customHeight="1">
      <c r="A54" s="1"/>
      <c r="B54" s="882"/>
      <c r="C54" s="840"/>
      <c r="D54" s="840"/>
      <c r="E54" s="840"/>
      <c r="F54" s="840"/>
      <c r="G54" s="840"/>
      <c r="H54" s="840"/>
      <c r="I54" s="1"/>
    </row>
    <row r="55" spans="1:9" ht="12.75">
      <c r="A55" s="1"/>
      <c r="B55" s="210"/>
      <c r="C55" s="210"/>
      <c r="D55" s="482"/>
      <c r="E55" s="114"/>
      <c r="F55" s="57"/>
      <c r="G55" s="120"/>
      <c r="H55" s="483"/>
      <c r="I55" s="1"/>
    </row>
    <row r="56" spans="1:9" ht="12.75">
      <c r="A56" s="1"/>
      <c r="B56" s="849"/>
      <c r="C56" s="849"/>
      <c r="D56" s="24"/>
      <c r="E56" s="135"/>
      <c r="F56" s="355"/>
      <c r="G56" s="182"/>
      <c r="H56" s="291"/>
      <c r="I56" s="1"/>
    </row>
    <row r="57" spans="1:9" ht="12.75">
      <c r="A57" s="1"/>
      <c r="B57" s="840"/>
      <c r="C57" s="840"/>
      <c r="D57" s="77"/>
      <c r="E57" s="135"/>
      <c r="F57" s="77"/>
      <c r="G57" s="182"/>
      <c r="H57" s="77"/>
      <c r="I57" s="1"/>
    </row>
    <row r="58" spans="1:9" ht="12.75">
      <c r="A58" s="1"/>
      <c r="B58" s="849"/>
      <c r="C58" s="849"/>
      <c r="D58" s="24"/>
      <c r="E58" s="135"/>
      <c r="F58" s="355"/>
      <c r="G58" s="182"/>
      <c r="H58" s="291"/>
      <c r="I58" s="1"/>
    </row>
    <row r="59" spans="1:9" ht="12.75">
      <c r="A59" s="1"/>
      <c r="B59" s="840"/>
      <c r="C59" s="840"/>
      <c r="D59" s="77"/>
      <c r="E59" s="77"/>
      <c r="F59" s="77"/>
      <c r="G59" s="484"/>
      <c r="H59" s="77"/>
      <c r="I59" s="1"/>
    </row>
    <row r="60" spans="1:9" ht="12.75">
      <c r="A60" s="1"/>
      <c r="B60" s="849"/>
      <c r="C60" s="879"/>
      <c r="D60" s="57"/>
      <c r="E60" s="123"/>
      <c r="F60" s="57"/>
      <c r="G60" s="57"/>
      <c r="H60" s="57"/>
      <c r="I60" s="1"/>
    </row>
    <row r="61" spans="1:9" ht="12.75">
      <c r="A61" s="1"/>
      <c r="B61" s="840"/>
      <c r="C61" s="840"/>
      <c r="D61" s="57"/>
      <c r="E61" s="123"/>
      <c r="F61" s="331"/>
      <c r="G61" s="486"/>
      <c r="H61" s="114"/>
      <c r="I61" s="1"/>
    </row>
    <row r="62" spans="1:9" ht="12.75">
      <c r="A62" s="1"/>
      <c r="B62" s="849"/>
      <c r="C62" s="879"/>
      <c r="D62" s="57"/>
      <c r="E62" s="123"/>
      <c r="F62" s="77"/>
      <c r="G62" s="120"/>
      <c r="H62" s="57"/>
      <c r="I62" s="1"/>
    </row>
    <row r="63" spans="1:9" ht="12.75">
      <c r="A63" s="1"/>
      <c r="B63" s="840"/>
      <c r="C63" s="840"/>
      <c r="D63" s="77"/>
      <c r="E63" s="487"/>
      <c r="F63" s="448"/>
      <c r="G63" s="488"/>
      <c r="H63" s="114"/>
      <c r="I63" s="1"/>
    </row>
    <row r="64" spans="1:9" ht="18" customHeight="1">
      <c r="A64" s="1"/>
      <c r="B64" s="841"/>
      <c r="C64" s="840"/>
      <c r="D64" s="840"/>
      <c r="E64" s="840"/>
      <c r="F64" s="840"/>
      <c r="G64" s="840"/>
      <c r="H64" s="840"/>
      <c r="I64" s="1"/>
    </row>
    <row r="65" spans="1:9" ht="12.75">
      <c r="A65" s="1"/>
      <c r="B65" s="145"/>
      <c r="C65" s="145"/>
      <c r="D65" s="146"/>
      <c r="E65" s="130"/>
      <c r="F65" s="57"/>
      <c r="G65" s="57"/>
      <c r="H65" s="57"/>
      <c r="I65" s="1"/>
    </row>
    <row r="66" spans="1:9" ht="12.75">
      <c r="A66" s="1"/>
      <c r="B66" s="849"/>
      <c r="C66" s="849"/>
      <c r="D66" s="57"/>
      <c r="E66" s="57"/>
      <c r="F66" s="57"/>
      <c r="G66" s="120"/>
      <c r="H66" s="57"/>
      <c r="I66" s="1"/>
    </row>
    <row r="67" spans="1:9" ht="12.75">
      <c r="A67" s="1"/>
      <c r="B67" s="840"/>
      <c r="C67" s="840"/>
      <c r="D67" s="146"/>
      <c r="E67" s="57"/>
      <c r="F67" s="57"/>
      <c r="G67" s="120"/>
      <c r="H67" s="57"/>
      <c r="I67" s="1"/>
    </row>
    <row r="68" spans="1:9" ht="12.75">
      <c r="A68" s="1"/>
      <c r="B68" s="145"/>
      <c r="C68" s="145"/>
      <c r="D68" s="57"/>
      <c r="E68" s="130"/>
      <c r="F68" s="57"/>
      <c r="G68" s="120"/>
      <c r="H68" s="57"/>
      <c r="I68" s="1"/>
    </row>
    <row r="69" spans="1:9" ht="15.75" customHeight="1">
      <c r="A69" s="1"/>
      <c r="B69" s="882"/>
      <c r="C69" s="840"/>
      <c r="D69" s="840"/>
      <c r="E69" s="840"/>
      <c r="F69" s="840"/>
      <c r="G69" s="840"/>
      <c r="H69" s="840"/>
      <c r="I69" s="1"/>
    </row>
    <row r="70" spans="1:9" ht="12.75">
      <c r="A70" s="1"/>
      <c r="B70" s="145"/>
      <c r="C70" s="145"/>
      <c r="D70" s="57"/>
      <c r="E70" s="57"/>
      <c r="F70" s="57"/>
      <c r="G70" s="120"/>
      <c r="H70" s="120"/>
      <c r="I70" s="1"/>
    </row>
    <row r="71" spans="1:9" ht="12.75">
      <c r="A71" s="189"/>
      <c r="B71" s="145"/>
      <c r="C71" s="145"/>
      <c r="D71" s="57"/>
      <c r="E71" s="490"/>
      <c r="F71" s="57"/>
      <c r="G71" s="120"/>
      <c r="H71" s="57"/>
      <c r="I71" s="1"/>
    </row>
    <row r="72" spans="1:9" ht="12.75">
      <c r="A72" s="1"/>
      <c r="B72" s="145"/>
      <c r="C72" s="145"/>
      <c r="D72" s="57"/>
      <c r="E72" s="57"/>
      <c r="F72" s="57"/>
      <c r="G72" s="491"/>
      <c r="H72" s="57"/>
      <c r="I72" s="1"/>
    </row>
    <row r="73" spans="1:9" ht="12.75">
      <c r="A73" s="1"/>
      <c r="B73" s="210"/>
      <c r="C73" s="210"/>
      <c r="D73" s="174"/>
      <c r="E73" s="492"/>
      <c r="F73" s="492"/>
      <c r="G73" s="492"/>
      <c r="H73" s="492"/>
      <c r="I73" s="1"/>
    </row>
    <row r="74" spans="1:9" ht="12.75">
      <c r="A74" s="1"/>
      <c r="B74" s="174"/>
      <c r="C74" s="174"/>
      <c r="D74" s="174"/>
      <c r="E74" s="174"/>
      <c r="F74" s="174"/>
      <c r="G74" s="174"/>
      <c r="H74" s="174"/>
      <c r="I74" s="1"/>
    </row>
    <row r="75" spans="1:9" ht="12.75">
      <c r="A75" s="1"/>
      <c r="B75" s="174"/>
      <c r="C75" s="174"/>
      <c r="D75" s="174"/>
      <c r="E75" s="174"/>
      <c r="F75" s="174"/>
      <c r="G75" s="174"/>
      <c r="H75" s="174"/>
      <c r="I75" s="1"/>
    </row>
    <row r="76" spans="1:9" ht="12.75">
      <c r="A76" s="1"/>
      <c r="B76" s="174"/>
      <c r="C76" s="174"/>
      <c r="D76" s="174"/>
      <c r="E76" s="174"/>
      <c r="F76" s="174"/>
      <c r="G76" s="174"/>
      <c r="H76" s="174"/>
      <c r="I76" s="1"/>
    </row>
    <row r="77" spans="1:9" ht="12.75">
      <c r="A77" s="1"/>
      <c r="B77" s="174"/>
      <c r="C77" s="174"/>
      <c r="D77" s="174"/>
      <c r="E77" s="174"/>
      <c r="F77" s="174"/>
      <c r="G77" s="174"/>
      <c r="H77" s="174"/>
      <c r="I77" s="1"/>
    </row>
    <row r="78" spans="1:9" ht="12.75">
      <c r="A78" s="1"/>
      <c r="B78" s="174"/>
      <c r="C78" s="174"/>
      <c r="D78" s="174"/>
      <c r="E78" s="174"/>
      <c r="F78" s="174"/>
      <c r="G78" s="174"/>
      <c r="H78" s="174"/>
      <c r="I78" s="1"/>
    </row>
    <row r="79" spans="1:9" ht="12.75">
      <c r="A79" s="1"/>
      <c r="B79" s="174"/>
      <c r="C79" s="174"/>
      <c r="D79" s="174"/>
      <c r="E79" s="174"/>
      <c r="F79" s="174"/>
      <c r="G79" s="174"/>
      <c r="H79" s="174"/>
      <c r="I79" s="1"/>
    </row>
    <row r="80" spans="1:9" ht="12.75">
      <c r="A80" s="1"/>
      <c r="B80" s="174"/>
      <c r="C80" s="174"/>
      <c r="D80" s="174"/>
      <c r="E80" s="174"/>
      <c r="F80" s="174"/>
      <c r="G80" s="174"/>
      <c r="H80" s="174"/>
      <c r="I80" s="1"/>
    </row>
    <row r="81" spans="1:9" ht="12.75">
      <c r="A81" s="1"/>
      <c r="B81" s="174"/>
      <c r="C81" s="174"/>
      <c r="D81" s="174"/>
      <c r="E81" s="174"/>
      <c r="F81" s="174"/>
      <c r="G81" s="174"/>
      <c r="H81" s="174"/>
      <c r="I81" s="1"/>
    </row>
    <row r="82" spans="1:9" ht="12.75">
      <c r="A82" s="1"/>
      <c r="B82" s="174"/>
      <c r="C82" s="174"/>
      <c r="D82" s="174"/>
      <c r="E82" s="174"/>
      <c r="F82" s="174"/>
      <c r="G82" s="174"/>
      <c r="H82" s="174"/>
      <c r="I82" s="1"/>
    </row>
    <row r="83" spans="1:9" ht="12.75">
      <c r="A83" s="1"/>
      <c r="B83" s="174"/>
      <c r="C83" s="174"/>
      <c r="D83" s="174"/>
      <c r="E83" s="174"/>
      <c r="F83" s="174"/>
      <c r="G83" s="174"/>
      <c r="H83" s="174"/>
      <c r="I83" s="1"/>
    </row>
    <row r="84" spans="1:9" ht="12.75">
      <c r="A84" s="1"/>
      <c r="B84" s="174"/>
      <c r="C84" s="174"/>
      <c r="D84" s="174"/>
      <c r="E84" s="174"/>
      <c r="F84" s="174"/>
      <c r="G84" s="174"/>
      <c r="H84" s="174"/>
      <c r="I84" s="1"/>
    </row>
    <row r="85" spans="1:9" ht="12.75">
      <c r="A85" s="1"/>
      <c r="B85" s="174"/>
      <c r="C85" s="174"/>
      <c r="D85" s="174"/>
      <c r="E85" s="174"/>
      <c r="F85" s="174"/>
      <c r="G85" s="174"/>
      <c r="H85" s="174"/>
      <c r="I85" s="1"/>
    </row>
    <row r="86" spans="1:9" ht="12.75">
      <c r="A86" s="1"/>
      <c r="B86" s="174"/>
      <c r="C86" s="174"/>
      <c r="D86" s="174"/>
      <c r="E86" s="174"/>
      <c r="F86" s="174"/>
      <c r="G86" s="174"/>
      <c r="H86" s="174"/>
      <c r="I86" s="1"/>
    </row>
    <row r="87" spans="1:9" ht="12.75">
      <c r="A87" s="1"/>
      <c r="B87" s="174"/>
      <c r="C87" s="174"/>
      <c r="D87" s="174"/>
      <c r="E87" s="174"/>
      <c r="F87" s="174"/>
      <c r="G87" s="174"/>
      <c r="H87" s="174"/>
      <c r="I87" s="1"/>
    </row>
    <row r="88" spans="1:9" ht="12.75">
      <c r="A88" s="1"/>
      <c r="B88" s="174"/>
      <c r="C88" s="174"/>
      <c r="D88" s="174"/>
      <c r="E88" s="174"/>
      <c r="F88" s="174"/>
      <c r="G88" s="174"/>
      <c r="H88" s="174"/>
      <c r="I88" s="1"/>
    </row>
    <row r="89" spans="1:9" ht="12.75">
      <c r="A89" s="1"/>
      <c r="B89" s="174"/>
      <c r="C89" s="174"/>
      <c r="D89" s="174"/>
      <c r="E89" s="174"/>
      <c r="F89" s="174"/>
      <c r="G89" s="174"/>
      <c r="H89" s="174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</sheetData>
  <mergeCells count="33">
    <mergeCell ref="B54:H54"/>
    <mergeCell ref="B56:B57"/>
    <mergeCell ref="C56:C57"/>
    <mergeCell ref="B47:B48"/>
    <mergeCell ref="C47:C48"/>
    <mergeCell ref="B50:H50"/>
    <mergeCell ref="B41:H41"/>
    <mergeCell ref="B44:B45"/>
    <mergeCell ref="C44:C45"/>
    <mergeCell ref="C27:C28"/>
    <mergeCell ref="B30:H30"/>
    <mergeCell ref="B37:H37"/>
    <mergeCell ref="B17:H17"/>
    <mergeCell ref="B22:B23"/>
    <mergeCell ref="C22:C23"/>
    <mergeCell ref="B25:H25"/>
    <mergeCell ref="B27:B28"/>
    <mergeCell ref="B12:H12"/>
    <mergeCell ref="B13:B14"/>
    <mergeCell ref="C13:C14"/>
    <mergeCell ref="B1:H1"/>
    <mergeCell ref="B2:H2"/>
    <mergeCell ref="B7:H7"/>
    <mergeCell ref="B69:H69"/>
    <mergeCell ref="B58:B59"/>
    <mergeCell ref="C58:C59"/>
    <mergeCell ref="C60:C61"/>
    <mergeCell ref="B64:H64"/>
    <mergeCell ref="B60:B61"/>
    <mergeCell ref="B62:B63"/>
    <mergeCell ref="C62:C63"/>
    <mergeCell ref="B66:B67"/>
    <mergeCell ref="C66:C67"/>
  </mergeCells>
  <hyperlinks>
    <hyperlink ref="G34" r:id="rId1"/>
    <hyperlink ref="G35" r:id="rId2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74"/>
  <sheetViews>
    <sheetView workbookViewId="0">
      <selection activeCell="F11" sqref="F11"/>
    </sheetView>
  </sheetViews>
  <sheetFormatPr defaultColWidth="14.42578125" defaultRowHeight="15.75" customHeight="1"/>
  <cols>
    <col min="1" max="1" width="8.42578125" customWidth="1"/>
    <col min="4" max="4" width="17.7109375" customWidth="1"/>
    <col min="5" max="5" width="25.7109375" customWidth="1"/>
    <col min="6" max="6" width="34.42578125" customWidth="1"/>
    <col min="7" max="7" width="39.85546875" customWidth="1"/>
    <col min="8" max="8" width="33.85546875" customWidth="1"/>
    <col min="9" max="9" width="10" customWidth="1"/>
  </cols>
  <sheetData>
    <row r="1" spans="1:9" ht="24" customHeight="1">
      <c r="A1" s="1"/>
      <c r="B1" s="885" t="s">
        <v>1463</v>
      </c>
      <c r="C1" s="836"/>
      <c r="D1" s="836"/>
      <c r="E1" s="836"/>
      <c r="F1" s="836"/>
      <c r="G1" s="836"/>
      <c r="H1" s="837"/>
      <c r="I1" s="1"/>
    </row>
    <row r="2" spans="1:9" ht="27.7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493" t="s">
        <v>11</v>
      </c>
      <c r="C3" s="493" t="s">
        <v>13</v>
      </c>
      <c r="D3" s="493" t="s">
        <v>14</v>
      </c>
      <c r="E3" s="493" t="s">
        <v>1064</v>
      </c>
      <c r="F3" s="493" t="s">
        <v>16</v>
      </c>
      <c r="G3" s="493" t="s">
        <v>17</v>
      </c>
      <c r="H3" s="493" t="s">
        <v>18</v>
      </c>
      <c r="I3" s="1"/>
    </row>
    <row r="4" spans="1:9" ht="38.25">
      <c r="A4" s="1"/>
      <c r="B4" s="44" t="s">
        <v>29</v>
      </c>
      <c r="C4" s="44" t="s">
        <v>30</v>
      </c>
      <c r="D4" s="113" t="s">
        <v>1352</v>
      </c>
      <c r="E4" s="494" t="s">
        <v>1464</v>
      </c>
      <c r="F4" s="113" t="s">
        <v>1418</v>
      </c>
      <c r="G4" s="272" t="s">
        <v>1465</v>
      </c>
      <c r="H4" s="113" t="s">
        <v>55</v>
      </c>
      <c r="I4" s="1"/>
    </row>
    <row r="5" spans="1:9" ht="38.25">
      <c r="A5" s="1"/>
      <c r="B5" s="44" t="s">
        <v>77</v>
      </c>
      <c r="C5" s="44" t="s">
        <v>79</v>
      </c>
      <c r="D5" s="113" t="s">
        <v>598</v>
      </c>
      <c r="E5" s="451" t="s">
        <v>1466</v>
      </c>
      <c r="F5" s="113" t="s">
        <v>1350</v>
      </c>
      <c r="G5" s="113" t="s">
        <v>1467</v>
      </c>
      <c r="H5" s="113" t="s">
        <v>1392</v>
      </c>
      <c r="I5" s="1"/>
    </row>
    <row r="6" spans="1:9" ht="38.25">
      <c r="A6" s="1"/>
      <c r="B6" s="44" t="s">
        <v>99</v>
      </c>
      <c r="C6" s="44" t="s">
        <v>101</v>
      </c>
      <c r="D6" s="113" t="s">
        <v>598</v>
      </c>
      <c r="E6" s="113" t="s">
        <v>1468</v>
      </c>
      <c r="F6" s="113" t="s">
        <v>1469</v>
      </c>
      <c r="G6" s="113" t="s">
        <v>1470</v>
      </c>
      <c r="H6" s="113" t="s">
        <v>1471</v>
      </c>
      <c r="I6" s="1"/>
    </row>
    <row r="7" spans="1:9" ht="12.75" customHeight="1">
      <c r="A7" s="1"/>
      <c r="B7" s="883" t="s">
        <v>1277</v>
      </c>
      <c r="C7" s="836"/>
      <c r="D7" s="836"/>
      <c r="E7" s="836"/>
      <c r="F7" s="836"/>
      <c r="G7" s="836"/>
      <c r="H7" s="837"/>
      <c r="I7" s="1"/>
    </row>
    <row r="8" spans="1:9" ht="38.25">
      <c r="A8" s="1"/>
      <c r="B8" s="44" t="s">
        <v>142</v>
      </c>
      <c r="C8" s="44" t="s">
        <v>145</v>
      </c>
      <c r="D8" s="113" t="s">
        <v>190</v>
      </c>
      <c r="E8" s="495" t="s">
        <v>1472</v>
      </c>
      <c r="F8" s="113" t="s">
        <v>1357</v>
      </c>
      <c r="G8" s="113" t="s">
        <v>1473</v>
      </c>
      <c r="H8" s="117" t="s">
        <v>1125</v>
      </c>
      <c r="I8" s="1"/>
    </row>
    <row r="9" spans="1:9" ht="38.25" customHeight="1">
      <c r="A9" s="1"/>
      <c r="B9" s="44" t="s">
        <v>166</v>
      </c>
      <c r="C9" s="44" t="s">
        <v>167</v>
      </c>
      <c r="D9" s="108" t="s">
        <v>31</v>
      </c>
      <c r="E9" s="496" t="s">
        <v>1474</v>
      </c>
      <c r="F9" s="113" t="s">
        <v>1378</v>
      </c>
      <c r="G9" s="271" t="str">
        <f>HYPERLINK("https://resh.edu.ru/subject/lesson/7017/start/258152/","Посмотреть урок 94 в РЭШ, выполнить упр. 569. В случае отсутствия связи: прочитать п. 95, выполнить упр. 569.")</f>
        <v>Посмотреть урок 94 в РЭШ, выполнить упр. 569. В случае отсутствия связи: прочитать п. 95, выполнить упр. 569.</v>
      </c>
      <c r="H9" s="113" t="s">
        <v>1475</v>
      </c>
      <c r="I9" s="1"/>
    </row>
    <row r="10" spans="1:9" ht="38.25">
      <c r="A10" s="1"/>
      <c r="B10" s="44" t="s">
        <v>187</v>
      </c>
      <c r="C10" s="497" t="s">
        <v>189</v>
      </c>
      <c r="D10" s="113" t="s">
        <v>598</v>
      </c>
      <c r="E10" s="498" t="s">
        <v>1476</v>
      </c>
      <c r="F10" s="113" t="s">
        <v>1477</v>
      </c>
      <c r="G10" s="272" t="s">
        <v>1478</v>
      </c>
      <c r="H10" s="113" t="s">
        <v>1479</v>
      </c>
      <c r="I10" s="1"/>
    </row>
    <row r="11" spans="1:9" ht="41.25" customHeight="1">
      <c r="A11" s="1"/>
      <c r="B11" s="44" t="s">
        <v>433</v>
      </c>
      <c r="C11" s="497" t="s">
        <v>434</v>
      </c>
      <c r="D11" s="113" t="s">
        <v>598</v>
      </c>
      <c r="E11" s="499" t="s">
        <v>1480</v>
      </c>
      <c r="F11" s="113" t="s">
        <v>1481</v>
      </c>
      <c r="G11" s="272" t="s">
        <v>1482</v>
      </c>
      <c r="H11" s="113" t="s">
        <v>55</v>
      </c>
      <c r="I11" s="1"/>
    </row>
    <row r="12" spans="1:9" ht="38.25">
      <c r="A12" s="1"/>
      <c r="B12" s="892" t="s">
        <v>1091</v>
      </c>
      <c r="C12" s="892" t="s">
        <v>1092</v>
      </c>
      <c r="D12" s="113" t="s">
        <v>1483</v>
      </c>
      <c r="E12" s="499" t="s">
        <v>1484</v>
      </c>
      <c r="F12" s="113" t="s">
        <v>1485</v>
      </c>
      <c r="G12" s="113" t="s">
        <v>1486</v>
      </c>
      <c r="H12" s="113" t="s">
        <v>55</v>
      </c>
      <c r="I12" s="1"/>
    </row>
    <row r="13" spans="1:9" ht="25.5">
      <c r="A13" s="1"/>
      <c r="B13" s="848"/>
      <c r="C13" s="848"/>
      <c r="D13" s="177" t="s">
        <v>287</v>
      </c>
      <c r="E13" s="500" t="s">
        <v>1487</v>
      </c>
      <c r="F13" s="501" t="s">
        <v>1488</v>
      </c>
      <c r="G13" s="502" t="e">
        <f>HYPERLINK("https://yandex.ru/video/preview/?filmId=8528335543843594598&amp;text=26.04.1986%20%D1%87%D0%B5%D1%80%D0%BD%D0%BE%D0%B1%D1%8B%D0%BB%D1%8C%20%D0%B2%D0%B8%D0%B4%D0%B5%D0%BE&amp;text=%D1%87%D0%B5%D1%80%D0%BD%D0%BE%D0%B1%D1%8B%D0%BB%D1%8C%20&amp;path=wizard&amp;parent-reqid=1"&amp;"587963781540971-690627850593960644200287-production-app-host-vla-web-yp-204&amp;redircnt=1587963894.1","посмотреть фильм")</f>
        <v>#VALUE!</v>
      </c>
      <c r="H13" s="503" t="s">
        <v>55</v>
      </c>
      <c r="I13" s="1"/>
    </row>
    <row r="14" spans="1:9" ht="12.75" customHeight="1">
      <c r="A14" s="1"/>
      <c r="B14" s="859" t="s">
        <v>219</v>
      </c>
      <c r="C14" s="836"/>
      <c r="D14" s="836"/>
      <c r="E14" s="836"/>
      <c r="F14" s="836"/>
      <c r="G14" s="836"/>
      <c r="H14" s="837"/>
      <c r="I14" s="1"/>
    </row>
    <row r="15" spans="1:9" ht="25.5">
      <c r="A15" s="1"/>
      <c r="B15" s="892" t="s">
        <v>29</v>
      </c>
      <c r="C15" s="892" t="s">
        <v>30</v>
      </c>
      <c r="D15" s="113" t="s">
        <v>31</v>
      </c>
      <c r="E15" s="113" t="s">
        <v>1489</v>
      </c>
      <c r="F15" s="113" t="s">
        <v>1490</v>
      </c>
      <c r="G15" s="272" t="s">
        <v>1491</v>
      </c>
      <c r="H15" s="113" t="s">
        <v>1492</v>
      </c>
      <c r="I15" s="1"/>
    </row>
    <row r="16" spans="1:9" ht="38.25">
      <c r="A16" s="1"/>
      <c r="B16" s="848"/>
      <c r="C16" s="848"/>
      <c r="D16" s="113" t="s">
        <v>598</v>
      </c>
      <c r="E16" s="113" t="s">
        <v>1493</v>
      </c>
      <c r="F16" s="113" t="s">
        <v>1374</v>
      </c>
      <c r="G16" s="113" t="s">
        <v>1375</v>
      </c>
      <c r="H16" s="113" t="s">
        <v>1376</v>
      </c>
      <c r="I16" s="1"/>
    </row>
    <row r="17" spans="1:9" ht="38.25">
      <c r="A17" s="1"/>
      <c r="B17" s="44" t="s">
        <v>77</v>
      </c>
      <c r="C17" s="44" t="s">
        <v>79</v>
      </c>
      <c r="D17" s="113" t="s">
        <v>598</v>
      </c>
      <c r="E17" s="451" t="s">
        <v>1494</v>
      </c>
      <c r="F17" s="113" t="s">
        <v>1350</v>
      </c>
      <c r="G17" s="272" t="s">
        <v>1403</v>
      </c>
      <c r="H17" s="113" t="s">
        <v>1404</v>
      </c>
      <c r="I17" s="1"/>
    </row>
    <row r="18" spans="1:9" ht="78" customHeight="1">
      <c r="A18" s="189"/>
      <c r="B18" s="44" t="s">
        <v>99</v>
      </c>
      <c r="C18" s="44" t="s">
        <v>101</v>
      </c>
      <c r="D18" s="32" t="s">
        <v>81</v>
      </c>
      <c r="E18" s="504" t="s">
        <v>1495</v>
      </c>
      <c r="F18" s="268" t="s">
        <v>1387</v>
      </c>
      <c r="G18" s="454" t="s">
        <v>1388</v>
      </c>
      <c r="H18" s="455" t="s">
        <v>1389</v>
      </c>
      <c r="I18" s="1"/>
    </row>
    <row r="19" spans="1:9" ht="12.75" customHeight="1">
      <c r="A19" s="1"/>
      <c r="B19" s="883" t="s">
        <v>128</v>
      </c>
      <c r="C19" s="836"/>
      <c r="D19" s="836"/>
      <c r="E19" s="836"/>
      <c r="F19" s="836"/>
      <c r="G19" s="836"/>
      <c r="H19" s="837"/>
      <c r="I19" s="1"/>
    </row>
    <row r="20" spans="1:9" ht="63.75">
      <c r="A20" s="1"/>
      <c r="B20" s="44" t="s">
        <v>142</v>
      </c>
      <c r="C20" s="44" t="s">
        <v>145</v>
      </c>
      <c r="D20" s="113" t="s">
        <v>1348</v>
      </c>
      <c r="E20" s="505" t="s">
        <v>1496</v>
      </c>
      <c r="F20" s="113" t="s">
        <v>1435</v>
      </c>
      <c r="G20" s="271" t="str">
        <f>HYPERLINK("https://youtu.be/SvaWN7hBmE8","Посмотреть видеоурок;
 при отсутствии технической возможности: изучить п.47.
№1335 (устно), №1337 (устно), №1338 (устно)")</f>
        <v>Посмотреть видеоурок;
 при отсутствии технической возможности: изучить п.47.
№1335 (устно), №1337 (устно), №1338 (устно)</v>
      </c>
      <c r="H20" s="113" t="s">
        <v>1404</v>
      </c>
      <c r="I20" s="1"/>
    </row>
    <row r="21" spans="1:9" ht="40.5" customHeight="1">
      <c r="A21" s="1"/>
      <c r="B21" s="44" t="s">
        <v>166</v>
      </c>
      <c r="C21" s="44" t="s">
        <v>167</v>
      </c>
      <c r="D21" s="113" t="s">
        <v>1173</v>
      </c>
      <c r="E21" s="495" t="s">
        <v>1497</v>
      </c>
      <c r="F21" s="32" t="s">
        <v>1381</v>
      </c>
      <c r="G21" s="32" t="s">
        <v>1382</v>
      </c>
      <c r="H21" s="193" t="str">
        <f>HYPERLINK("https://onlinetestpad.com/ru/testview/299387-razvitie-kultury-v-russkikh-zemlyakh-vo-vtoroj-polovine-xiii-xiv-veka-6-kla","          Выполнить тест.Прислать скриншот с результатом теста и чтобы было видно название   теста                                      ")</f>
        <v xml:space="preserve">          Выполнить тест.Прислать скриншот с результатом теста и чтобы было видно название   теста                                      </v>
      </c>
      <c r="I21" s="1"/>
    </row>
    <row r="22" spans="1:9" ht="38.25">
      <c r="A22" s="1"/>
      <c r="B22" s="44" t="s">
        <v>187</v>
      </c>
      <c r="C22" s="497" t="s">
        <v>189</v>
      </c>
      <c r="D22" s="113" t="s">
        <v>598</v>
      </c>
      <c r="E22" s="496" t="s">
        <v>1498</v>
      </c>
      <c r="F22" s="113" t="s">
        <v>1499</v>
      </c>
      <c r="G22" s="272" t="s">
        <v>1500</v>
      </c>
      <c r="H22" s="113" t="s">
        <v>1501</v>
      </c>
      <c r="I22" s="1"/>
    </row>
    <row r="23" spans="1:9" ht="38.25">
      <c r="A23" s="1"/>
      <c r="B23" s="44" t="s">
        <v>433</v>
      </c>
      <c r="C23" s="497" t="s">
        <v>434</v>
      </c>
      <c r="D23" s="113" t="s">
        <v>483</v>
      </c>
      <c r="E23" s="506" t="s">
        <v>1502</v>
      </c>
      <c r="F23" s="113" t="s">
        <v>1208</v>
      </c>
      <c r="G23" s="272" t="s">
        <v>1503</v>
      </c>
      <c r="H23" s="113" t="s">
        <v>1504</v>
      </c>
      <c r="I23" s="1"/>
    </row>
    <row r="24" spans="1:9" ht="38.25">
      <c r="A24" s="1"/>
      <c r="B24" s="44" t="s">
        <v>1091</v>
      </c>
      <c r="C24" s="892" t="s">
        <v>1092</v>
      </c>
      <c r="D24" s="113" t="s">
        <v>190</v>
      </c>
      <c r="E24" s="506" t="s">
        <v>1505</v>
      </c>
      <c r="F24" s="113" t="s">
        <v>194</v>
      </c>
      <c r="G24" s="271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24" s="113" t="s">
        <v>55</v>
      </c>
      <c r="I24" s="1"/>
    </row>
    <row r="25" spans="1:9" ht="25.5">
      <c r="A25" s="1"/>
      <c r="B25" s="44" t="s">
        <v>1096</v>
      </c>
      <c r="C25" s="848"/>
      <c r="D25" s="113" t="s">
        <v>483</v>
      </c>
      <c r="E25" s="506" t="s">
        <v>1506</v>
      </c>
      <c r="F25" s="113" t="s">
        <v>1507</v>
      </c>
      <c r="G25" s="272" t="s">
        <v>1508</v>
      </c>
      <c r="H25" s="113" t="s">
        <v>55</v>
      </c>
      <c r="I25" s="1"/>
    </row>
    <row r="26" spans="1:9" ht="18">
      <c r="A26" s="1"/>
      <c r="B26" s="894" t="s">
        <v>252</v>
      </c>
      <c r="C26" s="836"/>
      <c r="D26" s="836"/>
      <c r="E26" s="836"/>
      <c r="F26" s="836"/>
      <c r="G26" s="836"/>
      <c r="H26" s="837"/>
      <c r="I26" s="1"/>
    </row>
    <row r="27" spans="1:9" ht="38.25">
      <c r="A27" s="1"/>
      <c r="B27" s="507" t="s">
        <v>29</v>
      </c>
      <c r="C27" s="508" t="s">
        <v>30</v>
      </c>
      <c r="D27" s="437" t="s">
        <v>598</v>
      </c>
      <c r="E27" s="489" t="s">
        <v>1509</v>
      </c>
      <c r="F27" s="437" t="s">
        <v>1510</v>
      </c>
      <c r="G27" s="437" t="s">
        <v>1511</v>
      </c>
      <c r="H27" s="437" t="s">
        <v>1512</v>
      </c>
      <c r="I27" s="1"/>
    </row>
    <row r="28" spans="1:9" ht="51">
      <c r="A28" s="1"/>
      <c r="B28" s="890" t="s">
        <v>77</v>
      </c>
      <c r="C28" s="891" t="s">
        <v>79</v>
      </c>
      <c r="D28" s="437" t="s">
        <v>598</v>
      </c>
      <c r="E28" s="509" t="s">
        <v>1513</v>
      </c>
      <c r="F28" s="437" t="s">
        <v>1514</v>
      </c>
      <c r="G28" s="437" t="s">
        <v>1515</v>
      </c>
      <c r="H28" s="437" t="s">
        <v>1516</v>
      </c>
      <c r="I28" s="1"/>
    </row>
    <row r="29" spans="1:9" ht="38.25">
      <c r="A29" s="1"/>
      <c r="B29" s="848"/>
      <c r="C29" s="857"/>
      <c r="D29" s="437" t="s">
        <v>598</v>
      </c>
      <c r="E29" s="489" t="s">
        <v>1517</v>
      </c>
      <c r="F29" s="437" t="s">
        <v>1407</v>
      </c>
      <c r="G29" s="510" t="s">
        <v>1408</v>
      </c>
      <c r="H29" s="437" t="s">
        <v>1409</v>
      </c>
      <c r="I29" s="1"/>
    </row>
    <row r="30" spans="1:9" ht="38.25">
      <c r="A30" s="1"/>
      <c r="B30" s="507" t="s">
        <v>99</v>
      </c>
      <c r="C30" s="508" t="s">
        <v>101</v>
      </c>
      <c r="D30" s="437" t="s">
        <v>598</v>
      </c>
      <c r="E30" s="489" t="s">
        <v>1518</v>
      </c>
      <c r="F30" s="437" t="s">
        <v>1435</v>
      </c>
      <c r="G30" s="479" t="s">
        <v>1519</v>
      </c>
      <c r="H30" s="437" t="s">
        <v>1520</v>
      </c>
      <c r="I30" s="1"/>
    </row>
    <row r="31" spans="1:9" ht="12.75" customHeight="1">
      <c r="A31" s="1"/>
      <c r="B31" s="889" t="s">
        <v>128</v>
      </c>
      <c r="C31" s="836"/>
      <c r="D31" s="836"/>
      <c r="E31" s="836"/>
      <c r="F31" s="836"/>
      <c r="G31" s="836"/>
      <c r="H31" s="837"/>
      <c r="I31" s="1"/>
    </row>
    <row r="32" spans="1:9" ht="63.75">
      <c r="A32" s="1"/>
      <c r="B32" s="507" t="s">
        <v>142</v>
      </c>
      <c r="C32" s="508" t="s">
        <v>145</v>
      </c>
      <c r="D32" s="437" t="s">
        <v>1521</v>
      </c>
      <c r="E32" s="489" t="s">
        <v>1522</v>
      </c>
      <c r="F32" s="437" t="s">
        <v>1523</v>
      </c>
      <c r="G32" s="479" t="s">
        <v>1524</v>
      </c>
      <c r="H32" s="437" t="s">
        <v>1525</v>
      </c>
      <c r="I32" s="1"/>
    </row>
    <row r="33" spans="1:9" ht="51">
      <c r="A33" s="1"/>
      <c r="B33" s="507" t="s">
        <v>166</v>
      </c>
      <c r="C33" s="508" t="s">
        <v>167</v>
      </c>
      <c r="D33" s="328" t="s">
        <v>81</v>
      </c>
      <c r="E33" s="477" t="s">
        <v>1526</v>
      </c>
      <c r="F33" s="63" t="s">
        <v>1455</v>
      </c>
      <c r="G33" s="188" t="s">
        <v>1456</v>
      </c>
      <c r="H33" s="75" t="s">
        <v>380</v>
      </c>
      <c r="I33" s="1"/>
    </row>
    <row r="34" spans="1:9" ht="25.5">
      <c r="A34" s="1"/>
      <c r="B34" s="507" t="s">
        <v>187</v>
      </c>
      <c r="C34" s="508" t="s">
        <v>189</v>
      </c>
      <c r="D34" s="437" t="s">
        <v>703</v>
      </c>
      <c r="E34" s="489" t="s">
        <v>1527</v>
      </c>
      <c r="F34" s="437" t="s">
        <v>1528</v>
      </c>
      <c r="G34" s="511" t="str">
        <f>HYPERLINK("https://resh.edu.ru/subject/lesson/7069/main/246454/","Посмотреть видеоурок по ссылке, прочитать материал в учебнике (с.179-181)")</f>
        <v>Посмотреть видеоурок по ссылке, прочитать материал в учебнике (с.179-181)</v>
      </c>
      <c r="H34" s="437" t="s">
        <v>1445</v>
      </c>
      <c r="I34" s="1"/>
    </row>
    <row r="35" spans="1:9" ht="38.25">
      <c r="A35" s="1"/>
      <c r="B35" s="512" t="s">
        <v>433</v>
      </c>
      <c r="C35" s="513" t="s">
        <v>434</v>
      </c>
      <c r="D35" s="514" t="s">
        <v>81</v>
      </c>
      <c r="E35" s="515" t="s">
        <v>1529</v>
      </c>
      <c r="F35" s="516" t="s">
        <v>1530</v>
      </c>
      <c r="G35" s="517" t="s">
        <v>1482</v>
      </c>
      <c r="H35" s="514" t="s">
        <v>55</v>
      </c>
      <c r="I35" s="1"/>
    </row>
    <row r="36" spans="1:9" ht="25.5">
      <c r="A36" s="1"/>
      <c r="B36" s="518">
        <v>8</v>
      </c>
      <c r="C36" s="519" t="s">
        <v>1092</v>
      </c>
      <c r="D36" s="514" t="s">
        <v>81</v>
      </c>
      <c r="E36" s="489" t="s">
        <v>1531</v>
      </c>
      <c r="F36" s="437" t="s">
        <v>1532</v>
      </c>
      <c r="G36" s="272" t="s">
        <v>1533</v>
      </c>
      <c r="H36" s="479" t="s">
        <v>380</v>
      </c>
      <c r="I36" s="1"/>
    </row>
    <row r="37" spans="1:9" ht="25.5">
      <c r="A37" s="1"/>
      <c r="B37" s="520">
        <v>9</v>
      </c>
      <c r="C37" s="521" t="s">
        <v>1097</v>
      </c>
      <c r="D37" s="113" t="s">
        <v>287</v>
      </c>
      <c r="E37" s="499" t="s">
        <v>1534</v>
      </c>
      <c r="F37" s="113" t="s">
        <v>1535</v>
      </c>
      <c r="G37" s="272" t="s">
        <v>1536</v>
      </c>
      <c r="H37" s="113" t="s">
        <v>55</v>
      </c>
      <c r="I37" s="1"/>
    </row>
    <row r="38" spans="1:9" ht="12.75" customHeight="1">
      <c r="A38" s="1"/>
      <c r="B38" s="893" t="s">
        <v>278</v>
      </c>
      <c r="C38" s="862"/>
      <c r="D38" s="862"/>
      <c r="E38" s="862"/>
      <c r="F38" s="862"/>
      <c r="G38" s="862"/>
      <c r="H38" s="857"/>
      <c r="I38" s="1"/>
    </row>
    <row r="39" spans="1:9" ht="25.5">
      <c r="A39" s="1"/>
      <c r="B39" s="507" t="s">
        <v>29</v>
      </c>
      <c r="C39" s="522" t="s">
        <v>30</v>
      </c>
      <c r="D39" s="328" t="s">
        <v>81</v>
      </c>
      <c r="E39" s="385" t="s">
        <v>1537</v>
      </c>
      <c r="F39" s="328" t="s">
        <v>1437</v>
      </c>
      <c r="G39" s="349" t="s">
        <v>1438</v>
      </c>
      <c r="H39" s="328" t="s">
        <v>380</v>
      </c>
      <c r="I39" s="1"/>
    </row>
    <row r="40" spans="1:9" ht="38.25">
      <c r="A40" s="1"/>
      <c r="B40" s="507" t="s">
        <v>77</v>
      </c>
      <c r="C40" s="522" t="s">
        <v>79</v>
      </c>
      <c r="D40" s="75" t="s">
        <v>1538</v>
      </c>
      <c r="E40" s="466" t="s">
        <v>1539</v>
      </c>
      <c r="F40" s="75" t="s">
        <v>1523</v>
      </c>
      <c r="G40" s="75" t="s">
        <v>1540</v>
      </c>
      <c r="H40" s="75" t="s">
        <v>1541</v>
      </c>
      <c r="I40" s="1"/>
    </row>
    <row r="41" spans="1:9" ht="38.25">
      <c r="A41" s="1"/>
      <c r="B41" s="507" t="s">
        <v>99</v>
      </c>
      <c r="C41" s="522" t="s">
        <v>101</v>
      </c>
      <c r="D41" s="75" t="s">
        <v>598</v>
      </c>
      <c r="E41" s="466" t="s">
        <v>1542</v>
      </c>
      <c r="F41" s="75" t="s">
        <v>1435</v>
      </c>
      <c r="G41" s="75" t="s">
        <v>1543</v>
      </c>
      <c r="H41" s="75" t="s">
        <v>380</v>
      </c>
      <c r="I41" s="1"/>
    </row>
    <row r="42" spans="1:9" ht="12.75" customHeight="1">
      <c r="A42" s="1"/>
      <c r="B42" s="889" t="s">
        <v>128</v>
      </c>
      <c r="C42" s="836"/>
      <c r="D42" s="836"/>
      <c r="E42" s="836"/>
      <c r="F42" s="836"/>
      <c r="G42" s="836"/>
      <c r="H42" s="837"/>
      <c r="I42" s="1"/>
    </row>
    <row r="43" spans="1:9" ht="25.5">
      <c r="A43" s="1"/>
      <c r="B43" s="507" t="s">
        <v>142</v>
      </c>
      <c r="C43" s="522" t="s">
        <v>145</v>
      </c>
      <c r="D43" s="75" t="s">
        <v>31</v>
      </c>
      <c r="E43" s="466" t="s">
        <v>1544</v>
      </c>
      <c r="F43" s="75" t="s">
        <v>1545</v>
      </c>
      <c r="G43" s="83" t="s">
        <v>1419</v>
      </c>
      <c r="H43" s="83" t="s">
        <v>55</v>
      </c>
      <c r="I43" s="1"/>
    </row>
    <row r="44" spans="1:9" ht="38.25">
      <c r="A44" s="1"/>
      <c r="B44" s="507" t="s">
        <v>166</v>
      </c>
      <c r="C44" s="522" t="s">
        <v>167</v>
      </c>
      <c r="D44" s="328" t="s">
        <v>1405</v>
      </c>
      <c r="E44" s="75" t="s">
        <v>1546</v>
      </c>
      <c r="F44" s="75" t="s">
        <v>1423</v>
      </c>
      <c r="G44" s="75" t="s">
        <v>1424</v>
      </c>
      <c r="H44" s="75" t="s">
        <v>1424</v>
      </c>
      <c r="I44" s="1"/>
    </row>
    <row r="45" spans="1:9" ht="25.5">
      <c r="A45" s="1"/>
      <c r="B45" s="890" t="s">
        <v>187</v>
      </c>
      <c r="C45" s="892" t="s">
        <v>189</v>
      </c>
      <c r="D45" s="75" t="s">
        <v>81</v>
      </c>
      <c r="E45" s="466" t="s">
        <v>1547</v>
      </c>
      <c r="F45" s="75" t="s">
        <v>1452</v>
      </c>
      <c r="G45" s="83" t="s">
        <v>1453</v>
      </c>
      <c r="H45" s="75" t="s">
        <v>380</v>
      </c>
      <c r="I45" s="1"/>
    </row>
    <row r="46" spans="1:9" ht="38.25">
      <c r="A46" s="1"/>
      <c r="B46" s="848"/>
      <c r="C46" s="848"/>
      <c r="D46" s="75" t="s">
        <v>598</v>
      </c>
      <c r="E46" s="495" t="s">
        <v>1548</v>
      </c>
      <c r="F46" s="75" t="s">
        <v>1549</v>
      </c>
      <c r="G46" s="75" t="s">
        <v>1550</v>
      </c>
      <c r="H46" s="75" t="s">
        <v>1551</v>
      </c>
      <c r="I46" s="1"/>
    </row>
    <row r="47" spans="1:9" ht="38.25">
      <c r="A47" s="1"/>
      <c r="B47" s="507" t="s">
        <v>433</v>
      </c>
      <c r="C47" s="522" t="s">
        <v>434</v>
      </c>
      <c r="D47" s="75" t="s">
        <v>81</v>
      </c>
      <c r="E47" s="523" t="s">
        <v>1552</v>
      </c>
      <c r="F47" s="75" t="s">
        <v>1553</v>
      </c>
      <c r="G47" s="75" t="s">
        <v>1554</v>
      </c>
      <c r="H47" s="75" t="s">
        <v>55</v>
      </c>
      <c r="I47" s="1"/>
    </row>
    <row r="48" spans="1:9" ht="38.25">
      <c r="A48" s="1"/>
      <c r="B48" s="507" t="s">
        <v>1091</v>
      </c>
      <c r="C48" s="524" t="s">
        <v>1092</v>
      </c>
      <c r="D48" s="75" t="s">
        <v>31</v>
      </c>
      <c r="E48" s="523" t="s">
        <v>1555</v>
      </c>
      <c r="F48" s="75" t="s">
        <v>1556</v>
      </c>
      <c r="G48" s="257" t="str">
        <f>HYPERLINK("https://www.youtube.com/watch?v=oLbiBuFQcQA&amp;t=24s","Военная приемка на границе. Часть 4. Пограничные технологии")</f>
        <v>Военная приемка на границе. Часть 4. Пограничные технологии</v>
      </c>
      <c r="H48" s="75" t="s">
        <v>55</v>
      </c>
      <c r="I48" s="1"/>
    </row>
    <row r="49" spans="1:9" ht="18" customHeight="1">
      <c r="A49" s="1"/>
      <c r="B49" s="859"/>
      <c r="C49" s="836"/>
      <c r="D49" s="836"/>
      <c r="E49" s="836"/>
      <c r="F49" s="836"/>
      <c r="G49" s="836"/>
      <c r="H49" s="837"/>
      <c r="I49" s="1"/>
    </row>
    <row r="50" spans="1:9" ht="12.75">
      <c r="A50" s="1"/>
      <c r="B50" s="887"/>
      <c r="C50" s="887"/>
      <c r="D50" s="57"/>
      <c r="E50" s="130"/>
      <c r="F50" s="57"/>
      <c r="G50" s="491"/>
      <c r="H50" s="57"/>
      <c r="I50" s="1"/>
    </row>
    <row r="51" spans="1:9" ht="12.75">
      <c r="A51" s="1"/>
      <c r="B51" s="840"/>
      <c r="C51" s="840"/>
      <c r="D51" s="24"/>
      <c r="E51" s="130"/>
      <c r="F51" s="355"/>
      <c r="G51" s="182"/>
      <c r="H51" s="291"/>
      <c r="I51" s="1"/>
    </row>
    <row r="52" spans="1:9" ht="12.75">
      <c r="A52" s="1"/>
      <c r="B52" s="887"/>
      <c r="C52" s="887"/>
      <c r="D52" s="57"/>
      <c r="E52" s="130"/>
      <c r="F52" s="57"/>
      <c r="G52" s="491"/>
      <c r="H52" s="57"/>
      <c r="I52" s="1"/>
    </row>
    <row r="53" spans="1:9" ht="12.75">
      <c r="A53" s="1"/>
      <c r="B53" s="840"/>
      <c r="C53" s="840"/>
      <c r="D53" s="24"/>
      <c r="E53" s="130"/>
      <c r="F53" s="355"/>
      <c r="G53" s="182"/>
      <c r="H53" s="291"/>
      <c r="I53" s="1"/>
    </row>
    <row r="54" spans="1:9" ht="12.75">
      <c r="A54" s="1"/>
      <c r="B54" s="525"/>
      <c r="C54" s="525"/>
      <c r="D54" s="57"/>
      <c r="E54" s="130"/>
      <c r="F54" s="57"/>
      <c r="G54" s="57"/>
      <c r="H54" s="57"/>
      <c r="I54" s="1"/>
    </row>
    <row r="55" spans="1:9" ht="12.75" customHeight="1">
      <c r="A55" s="1"/>
      <c r="B55" s="888"/>
      <c r="C55" s="840"/>
      <c r="D55" s="840"/>
      <c r="E55" s="840"/>
      <c r="F55" s="840"/>
      <c r="G55" s="840"/>
      <c r="H55" s="840"/>
      <c r="I55" s="1"/>
    </row>
    <row r="56" spans="1:9" ht="12.75">
      <c r="A56" s="1"/>
      <c r="B56" s="525"/>
      <c r="C56" s="525"/>
      <c r="D56" s="57"/>
      <c r="E56" s="130"/>
      <c r="F56" s="57"/>
      <c r="G56" s="57"/>
      <c r="H56" s="57"/>
      <c r="I56" s="1"/>
    </row>
    <row r="57" spans="1:9" ht="12.75">
      <c r="A57" s="1"/>
      <c r="B57" s="525"/>
      <c r="C57" s="525"/>
      <c r="D57" s="57"/>
      <c r="E57" s="130"/>
      <c r="F57" s="57"/>
      <c r="G57" s="120"/>
      <c r="H57" s="57"/>
      <c r="I57" s="1"/>
    </row>
    <row r="58" spans="1:9" ht="12.75">
      <c r="A58" s="1"/>
      <c r="B58" s="525"/>
      <c r="C58" s="525"/>
      <c r="D58" s="77"/>
      <c r="E58" s="130"/>
      <c r="F58" s="57"/>
      <c r="G58" s="120"/>
      <c r="H58" s="57"/>
      <c r="I58" s="1"/>
    </row>
    <row r="59" spans="1:9" ht="12.75">
      <c r="A59" s="1"/>
      <c r="B59" s="887"/>
      <c r="C59" s="887"/>
      <c r="D59" s="57"/>
      <c r="E59" s="123"/>
      <c r="F59" s="57"/>
      <c r="G59" s="120"/>
      <c r="H59" s="57"/>
      <c r="I59" s="1"/>
    </row>
    <row r="60" spans="1:9" ht="12.75">
      <c r="A60" s="1"/>
      <c r="B60" s="840"/>
      <c r="C60" s="840"/>
      <c r="D60" s="57"/>
      <c r="E60" s="123"/>
      <c r="F60" s="57"/>
      <c r="G60" s="492"/>
      <c r="H60" s="57"/>
      <c r="I60" s="1"/>
    </row>
    <row r="61" spans="1:9" ht="12.75">
      <c r="A61" s="1"/>
      <c r="B61" s="887"/>
      <c r="C61" s="897"/>
      <c r="D61" s="895"/>
      <c r="E61" s="528"/>
      <c r="F61" s="57"/>
      <c r="G61" s="120"/>
      <c r="H61" s="57"/>
      <c r="I61" s="1"/>
    </row>
    <row r="62" spans="1:9" ht="12.75">
      <c r="A62" s="1"/>
      <c r="B62" s="840"/>
      <c r="C62" s="840"/>
      <c r="D62" s="840"/>
      <c r="E62" s="123"/>
      <c r="F62" s="57"/>
      <c r="G62" s="120"/>
      <c r="H62" s="57"/>
      <c r="I62" s="1"/>
    </row>
    <row r="63" spans="1:9" ht="18" customHeight="1">
      <c r="A63" s="1"/>
      <c r="B63" s="896"/>
      <c r="C63" s="840"/>
      <c r="D63" s="840"/>
      <c r="E63" s="840"/>
      <c r="F63" s="840"/>
      <c r="G63" s="840"/>
      <c r="H63" s="840"/>
      <c r="I63" s="1"/>
    </row>
    <row r="64" spans="1:9" ht="12.75">
      <c r="A64" s="1"/>
      <c r="B64" s="210"/>
      <c r="C64" s="210"/>
      <c r="D64" s="77"/>
      <c r="E64" s="77"/>
      <c r="F64" s="77"/>
      <c r="G64" s="77"/>
      <c r="H64" s="77"/>
      <c r="I64" s="1"/>
    </row>
    <row r="65" spans="1:9" ht="12.75">
      <c r="A65" s="1"/>
      <c r="B65" s="849"/>
      <c r="C65" s="849"/>
      <c r="D65" s="161"/>
      <c r="E65" s="77"/>
      <c r="F65" s="77"/>
      <c r="G65" s="77"/>
      <c r="H65" s="77"/>
      <c r="I65" s="1"/>
    </row>
    <row r="66" spans="1:9" ht="27.75" customHeight="1">
      <c r="A66" s="1"/>
      <c r="B66" s="840"/>
      <c r="C66" s="840"/>
      <c r="D66" s="161"/>
      <c r="E66" s="77"/>
      <c r="F66" s="77"/>
      <c r="G66" s="77"/>
      <c r="H66" s="77"/>
      <c r="I66" s="1"/>
    </row>
    <row r="67" spans="1:9" ht="12.75">
      <c r="A67" s="1"/>
      <c r="B67" s="210"/>
      <c r="C67" s="530"/>
      <c r="D67" s="183"/>
      <c r="E67" s="77"/>
      <c r="F67" s="531"/>
      <c r="G67" s="182"/>
      <c r="H67" s="77"/>
      <c r="I67" s="1"/>
    </row>
    <row r="68" spans="1:9" ht="12.75" customHeight="1">
      <c r="A68" s="1"/>
      <c r="B68" s="888"/>
      <c r="C68" s="840"/>
      <c r="D68" s="840"/>
      <c r="E68" s="840"/>
      <c r="F68" s="840"/>
      <c r="G68" s="840"/>
      <c r="H68" s="840"/>
      <c r="I68" s="1"/>
    </row>
    <row r="69" spans="1:9" ht="12.75">
      <c r="A69" s="1"/>
      <c r="B69" s="210"/>
      <c r="C69" s="210"/>
      <c r="D69" s="215"/>
      <c r="E69" s="77"/>
      <c r="F69" s="77"/>
      <c r="G69" s="77"/>
      <c r="H69" s="77"/>
      <c r="I69" s="1"/>
    </row>
    <row r="70" spans="1:9" ht="12.75">
      <c r="A70" s="1"/>
      <c r="B70" s="210"/>
      <c r="C70" s="210"/>
      <c r="D70" s="183"/>
      <c r="E70" s="77"/>
      <c r="F70" s="77"/>
      <c r="G70" s="77"/>
      <c r="H70" s="182"/>
      <c r="I70" s="1"/>
    </row>
    <row r="71" spans="1:9" ht="12.75">
      <c r="A71" s="1"/>
      <c r="B71" s="210"/>
      <c r="C71" s="210"/>
      <c r="D71" s="77"/>
      <c r="E71" s="77"/>
      <c r="F71" s="77"/>
      <c r="G71" s="182"/>
      <c r="H71" s="77"/>
      <c r="I71" s="1"/>
    </row>
    <row r="72" spans="1:9" ht="12.75">
      <c r="A72" s="1"/>
      <c r="B72" s="174"/>
      <c r="C72" s="174"/>
      <c r="D72" s="174"/>
      <c r="E72" s="174"/>
      <c r="F72" s="174"/>
      <c r="G72" s="174"/>
      <c r="H72" s="174"/>
      <c r="I72" s="1"/>
    </row>
    <row r="73" spans="1:9" ht="12.75">
      <c r="A73" s="1"/>
      <c r="B73" s="174"/>
      <c r="C73" s="174"/>
      <c r="D73" s="174"/>
      <c r="E73" s="174"/>
      <c r="F73" s="174"/>
      <c r="G73" s="174"/>
      <c r="H73" s="174"/>
      <c r="I73" s="1"/>
    </row>
    <row r="74" spans="1:9" ht="12.75">
      <c r="A74" s="1"/>
      <c r="B74" s="174"/>
      <c r="C74" s="174"/>
      <c r="D74" s="174"/>
      <c r="E74" s="174"/>
      <c r="F74" s="174"/>
      <c r="G74" s="174"/>
      <c r="H74" s="174"/>
      <c r="I74" s="1"/>
    </row>
    <row r="75" spans="1:9" ht="12.75">
      <c r="A75" s="1"/>
      <c r="B75" s="174"/>
      <c r="C75" s="174"/>
      <c r="D75" s="174"/>
      <c r="E75" s="174"/>
      <c r="F75" s="174"/>
      <c r="G75" s="174"/>
      <c r="H75" s="174"/>
      <c r="I75" s="1"/>
    </row>
    <row r="76" spans="1:9" ht="12.75">
      <c r="A76" s="1"/>
      <c r="B76" s="174"/>
      <c r="C76" s="174"/>
      <c r="D76" s="174"/>
      <c r="E76" s="174"/>
      <c r="F76" s="174"/>
      <c r="G76" s="174"/>
      <c r="H76" s="174"/>
      <c r="I76" s="1"/>
    </row>
    <row r="77" spans="1:9" ht="12.75">
      <c r="A77" s="1"/>
      <c r="B77" s="174"/>
      <c r="C77" s="174"/>
      <c r="D77" s="174"/>
      <c r="E77" s="174"/>
      <c r="F77" s="174"/>
      <c r="G77" s="174"/>
      <c r="H77" s="174"/>
      <c r="I77" s="1"/>
    </row>
    <row r="78" spans="1:9" ht="12.75">
      <c r="A78" s="1"/>
      <c r="B78" s="174"/>
      <c r="C78" s="174"/>
      <c r="D78" s="174"/>
      <c r="E78" s="174"/>
      <c r="F78" s="174"/>
      <c r="G78" s="174"/>
      <c r="H78" s="174"/>
      <c r="I78" s="1"/>
    </row>
    <row r="79" spans="1:9" ht="12.75">
      <c r="A79" s="1"/>
      <c r="B79" s="174"/>
      <c r="C79" s="174"/>
      <c r="D79" s="174"/>
      <c r="E79" s="174"/>
      <c r="F79" s="174"/>
      <c r="G79" s="174"/>
      <c r="H79" s="174"/>
      <c r="I79" s="1"/>
    </row>
    <row r="80" spans="1:9" ht="12.75">
      <c r="A80" s="1"/>
      <c r="B80" s="174"/>
      <c r="C80" s="174"/>
      <c r="D80" s="174"/>
      <c r="E80" s="174"/>
      <c r="F80" s="174"/>
      <c r="G80" s="174"/>
      <c r="H80" s="174"/>
      <c r="I80" s="1"/>
    </row>
    <row r="81" spans="1:9" ht="12.75">
      <c r="A81" s="1"/>
      <c r="B81" s="174"/>
      <c r="C81" s="174"/>
      <c r="D81" s="174"/>
      <c r="E81" s="174"/>
      <c r="F81" s="174"/>
      <c r="G81" s="174"/>
      <c r="H81" s="174"/>
      <c r="I81" s="1"/>
    </row>
    <row r="82" spans="1:9" ht="12.75">
      <c r="A82" s="1"/>
      <c r="B82" s="174"/>
      <c r="C82" s="174"/>
      <c r="D82" s="174"/>
      <c r="E82" s="174"/>
      <c r="F82" s="174"/>
      <c r="G82" s="174"/>
      <c r="H82" s="174"/>
      <c r="I82" s="1"/>
    </row>
    <row r="83" spans="1:9" ht="12.75">
      <c r="A83" s="1"/>
      <c r="B83" s="174"/>
      <c r="C83" s="174"/>
      <c r="D83" s="174"/>
      <c r="E83" s="174"/>
      <c r="F83" s="174"/>
      <c r="G83" s="174"/>
      <c r="H83" s="174"/>
      <c r="I83" s="1"/>
    </row>
    <row r="84" spans="1:9" ht="12.75">
      <c r="A84" s="1"/>
      <c r="B84" s="174"/>
      <c r="C84" s="174"/>
      <c r="D84" s="174"/>
      <c r="E84" s="174"/>
      <c r="F84" s="174"/>
      <c r="G84" s="174"/>
      <c r="H84" s="174"/>
      <c r="I84" s="1"/>
    </row>
    <row r="85" spans="1:9" ht="12.75">
      <c r="A85" s="1"/>
      <c r="B85" s="174"/>
      <c r="C85" s="174"/>
      <c r="D85" s="174"/>
      <c r="E85" s="174"/>
      <c r="F85" s="174"/>
      <c r="G85" s="174"/>
      <c r="H85" s="174"/>
      <c r="I85" s="1"/>
    </row>
    <row r="86" spans="1:9" ht="12.75">
      <c r="A86" s="1"/>
      <c r="B86" s="174"/>
      <c r="C86" s="174"/>
      <c r="D86" s="174"/>
      <c r="E86" s="174"/>
      <c r="F86" s="174"/>
      <c r="G86" s="174"/>
      <c r="H86" s="174"/>
      <c r="I86" s="1"/>
    </row>
    <row r="87" spans="1:9" ht="12.75">
      <c r="A87" s="1"/>
      <c r="B87" s="174"/>
      <c r="C87" s="174"/>
      <c r="D87" s="174"/>
      <c r="E87" s="174"/>
      <c r="F87" s="174"/>
      <c r="G87" s="174"/>
      <c r="H87" s="174"/>
      <c r="I87" s="1"/>
    </row>
    <row r="88" spans="1:9" ht="12.75">
      <c r="A88" s="1"/>
      <c r="B88" s="174"/>
      <c r="C88" s="174"/>
      <c r="D88" s="174"/>
      <c r="E88" s="174"/>
      <c r="F88" s="174"/>
      <c r="G88" s="174"/>
      <c r="H88" s="174"/>
      <c r="I88" s="1"/>
    </row>
    <row r="89" spans="1:9" ht="12.75">
      <c r="A89" s="1"/>
      <c r="B89" s="174"/>
      <c r="C89" s="174"/>
      <c r="D89" s="174"/>
      <c r="E89" s="174"/>
      <c r="F89" s="174"/>
      <c r="G89" s="174"/>
      <c r="H89" s="174"/>
      <c r="I89" s="1"/>
    </row>
    <row r="90" spans="1:9" ht="12.75">
      <c r="A90" s="1"/>
      <c r="B90" s="174"/>
      <c r="C90" s="174"/>
      <c r="D90" s="174"/>
      <c r="E90" s="174"/>
      <c r="F90" s="174"/>
      <c r="G90" s="174"/>
      <c r="H90" s="174"/>
      <c r="I90" s="1"/>
    </row>
    <row r="91" spans="1:9" ht="12.75">
      <c r="A91" s="1"/>
      <c r="B91" s="174"/>
      <c r="C91" s="174"/>
      <c r="D91" s="174"/>
      <c r="E91" s="174"/>
      <c r="F91" s="174"/>
      <c r="G91" s="174"/>
      <c r="H91" s="174"/>
      <c r="I91" s="1"/>
    </row>
    <row r="92" spans="1:9" ht="12.75">
      <c r="A92" s="1"/>
      <c r="B92" s="174"/>
      <c r="C92" s="174"/>
      <c r="D92" s="174"/>
      <c r="E92" s="174"/>
      <c r="F92" s="174"/>
      <c r="G92" s="174"/>
      <c r="H92" s="174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</sheetData>
  <mergeCells count="33">
    <mergeCell ref="B65:B66"/>
    <mergeCell ref="C65:C66"/>
    <mergeCell ref="B68:H68"/>
    <mergeCell ref="D61:D62"/>
    <mergeCell ref="B63:H63"/>
    <mergeCell ref="B61:B62"/>
    <mergeCell ref="C61:C62"/>
    <mergeCell ref="B45:B46"/>
    <mergeCell ref="C45:C46"/>
    <mergeCell ref="B49:H49"/>
    <mergeCell ref="B59:B60"/>
    <mergeCell ref="C59:C60"/>
    <mergeCell ref="B19:H19"/>
    <mergeCell ref="B26:H26"/>
    <mergeCell ref="B31:H31"/>
    <mergeCell ref="B38:H38"/>
    <mergeCell ref="B42:H42"/>
    <mergeCell ref="C15:C16"/>
    <mergeCell ref="C24:C25"/>
    <mergeCell ref="B28:B29"/>
    <mergeCell ref="C28:C29"/>
    <mergeCell ref="B12:B13"/>
    <mergeCell ref="C12:C13"/>
    <mergeCell ref="B14:H14"/>
    <mergeCell ref="B15:B16"/>
    <mergeCell ref="B1:H1"/>
    <mergeCell ref="B2:H2"/>
    <mergeCell ref="B7:H7"/>
    <mergeCell ref="C52:C53"/>
    <mergeCell ref="B55:H55"/>
    <mergeCell ref="B50:B51"/>
    <mergeCell ref="C50:C51"/>
    <mergeCell ref="B52:B5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Q988"/>
  <sheetViews>
    <sheetView workbookViewId="0">
      <selection activeCell="R3" sqref="R1:Z1048576"/>
    </sheetView>
  </sheetViews>
  <sheetFormatPr defaultColWidth="14.42578125" defaultRowHeight="15.75" customHeight="1"/>
  <cols>
    <col min="1" max="1" width="9.140625" customWidth="1"/>
    <col min="2" max="2" width="11.28515625" customWidth="1"/>
    <col min="3" max="3" width="19.5703125" customWidth="1"/>
    <col min="4" max="4" width="20.85546875" customWidth="1"/>
    <col min="5" max="5" width="22.85546875" customWidth="1"/>
    <col min="6" max="6" width="32.85546875" customWidth="1"/>
    <col min="7" max="7" width="46" customWidth="1"/>
    <col min="8" max="8" width="18.7109375" customWidth="1"/>
    <col min="9" max="9" width="10.28515625" customWidth="1"/>
    <col min="10" max="10" width="11.7109375" customWidth="1"/>
    <col min="11" max="11" width="12" customWidth="1"/>
    <col min="12" max="12" width="18.7109375" customWidth="1"/>
    <col min="13" max="13" width="26.42578125" customWidth="1"/>
    <col min="14" max="14" width="43.5703125" customWidth="1"/>
    <col min="15" max="15" width="33.140625" customWidth="1"/>
    <col min="16" max="16" width="18.7109375" customWidth="1"/>
    <col min="17" max="17" width="13.140625" customWidth="1"/>
  </cols>
  <sheetData>
    <row r="1" spans="1:17" ht="33.75" customHeight="1">
      <c r="A1" s="1"/>
      <c r="B1" s="842" t="s">
        <v>2</v>
      </c>
      <c r="C1" s="836"/>
      <c r="D1" s="836"/>
      <c r="E1" s="836"/>
      <c r="F1" s="836"/>
      <c r="G1" s="836"/>
      <c r="H1" s="837"/>
      <c r="I1" s="4"/>
      <c r="J1" s="842" t="s">
        <v>2</v>
      </c>
      <c r="K1" s="836"/>
      <c r="L1" s="836"/>
      <c r="M1" s="836"/>
      <c r="N1" s="836"/>
      <c r="O1" s="836"/>
      <c r="P1" s="837"/>
      <c r="Q1" s="6"/>
    </row>
    <row r="2" spans="1:17" ht="18" customHeight="1">
      <c r="A2" s="1"/>
      <c r="B2" s="835" t="s">
        <v>7</v>
      </c>
      <c r="C2" s="836"/>
      <c r="D2" s="836"/>
      <c r="E2" s="836"/>
      <c r="F2" s="836"/>
      <c r="G2" s="836"/>
      <c r="H2" s="837"/>
      <c r="I2" s="9"/>
      <c r="J2" s="835" t="s">
        <v>9</v>
      </c>
      <c r="K2" s="836"/>
      <c r="L2" s="836"/>
      <c r="M2" s="836"/>
      <c r="N2" s="836"/>
      <c r="O2" s="836"/>
      <c r="P2" s="837"/>
      <c r="Q2" s="11"/>
    </row>
    <row r="3" spans="1:17" ht="25.5">
      <c r="A3" s="1"/>
      <c r="B3" s="13" t="s">
        <v>11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17</v>
      </c>
      <c r="H3" s="13" t="s">
        <v>18</v>
      </c>
      <c r="I3" s="15"/>
      <c r="J3" s="13" t="s">
        <v>11</v>
      </c>
      <c r="K3" s="13" t="s">
        <v>13</v>
      </c>
      <c r="L3" s="13" t="s">
        <v>14</v>
      </c>
      <c r="M3" s="13" t="s">
        <v>15</v>
      </c>
      <c r="N3" s="13" t="s">
        <v>16</v>
      </c>
      <c r="O3" s="13" t="s">
        <v>17</v>
      </c>
      <c r="P3" s="13" t="s">
        <v>18</v>
      </c>
      <c r="Q3" s="17"/>
    </row>
    <row r="4" spans="1:17" ht="63.75">
      <c r="A4" s="1"/>
      <c r="B4" s="13" t="s">
        <v>29</v>
      </c>
      <c r="C4" s="13" t="s">
        <v>30</v>
      </c>
      <c r="D4" s="20" t="s">
        <v>31</v>
      </c>
      <c r="E4" s="21" t="s">
        <v>37</v>
      </c>
      <c r="F4" s="20" t="s">
        <v>41</v>
      </c>
      <c r="G4" s="22" t="str">
        <f>HYPERLINK("https://resh.edu.ru/subject/lesson/4176/start/222685/","Посмотреть видеоурок № 56 в РЕШ , прочитать выразительно на с. 14-16
Если нет технической возможности, то прочитать выразительно стихотворения на с. 14-16, ответить на вопросы.")</f>
        <v>Посмотреть видеоурок № 56 в РЕШ , прочитать выразительно на с. 14-16
Если нет технической возможности, то прочитать выразительно стихотворения на с. 14-16, ответить на вопросы.</v>
      </c>
      <c r="H4" s="23" t="s">
        <v>55</v>
      </c>
      <c r="I4" s="24"/>
      <c r="J4" s="13" t="s">
        <v>29</v>
      </c>
      <c r="K4" s="13" t="s">
        <v>30</v>
      </c>
      <c r="L4" s="20"/>
      <c r="M4" s="21" t="s">
        <v>65</v>
      </c>
      <c r="N4" s="20"/>
      <c r="O4" s="25"/>
      <c r="P4" s="23" t="s">
        <v>55</v>
      </c>
      <c r="Q4" s="27"/>
    </row>
    <row r="5" spans="1:17" ht="38.25">
      <c r="A5" s="1"/>
      <c r="B5" s="13" t="s">
        <v>77</v>
      </c>
      <c r="C5" s="13" t="s">
        <v>79</v>
      </c>
      <c r="D5" s="20" t="s">
        <v>81</v>
      </c>
      <c r="E5" s="31" t="s">
        <v>82</v>
      </c>
      <c r="F5" s="32" t="s">
        <v>87</v>
      </c>
      <c r="G5" s="34" t="s">
        <v>88</v>
      </c>
      <c r="H5" s="23" t="s">
        <v>55</v>
      </c>
      <c r="I5" s="24"/>
      <c r="J5" s="13" t="s">
        <v>77</v>
      </c>
      <c r="K5" s="13" t="s">
        <v>79</v>
      </c>
      <c r="L5" s="20"/>
      <c r="M5" s="31" t="s">
        <v>92</v>
      </c>
      <c r="N5" s="32"/>
      <c r="O5" s="34"/>
      <c r="P5" s="23" t="s">
        <v>55</v>
      </c>
      <c r="Q5" s="27"/>
    </row>
    <row r="6" spans="1:17" ht="38.25">
      <c r="A6" s="1"/>
      <c r="B6" s="13" t="s">
        <v>99</v>
      </c>
      <c r="C6" s="13" t="s">
        <v>101</v>
      </c>
      <c r="D6" s="20" t="s">
        <v>81</v>
      </c>
      <c r="E6" s="31" t="s">
        <v>104</v>
      </c>
      <c r="F6" s="38" t="s">
        <v>105</v>
      </c>
      <c r="G6" s="40" t="s">
        <v>106</v>
      </c>
      <c r="H6" s="23" t="s">
        <v>55</v>
      </c>
      <c r="I6" s="24"/>
      <c r="J6" s="13" t="s">
        <v>99</v>
      </c>
      <c r="K6" s="13" t="s">
        <v>101</v>
      </c>
      <c r="L6" s="20"/>
      <c r="M6" s="31" t="s">
        <v>113</v>
      </c>
      <c r="N6" s="38"/>
      <c r="O6" s="40"/>
      <c r="P6" s="23" t="s">
        <v>55</v>
      </c>
      <c r="Q6" s="27"/>
    </row>
    <row r="7" spans="1:17" ht="12.75" customHeight="1">
      <c r="A7" s="1"/>
      <c r="B7" s="838" t="s">
        <v>128</v>
      </c>
      <c r="C7" s="836"/>
      <c r="D7" s="836"/>
      <c r="E7" s="836"/>
      <c r="F7" s="836"/>
      <c r="G7" s="836"/>
      <c r="H7" s="837"/>
      <c r="I7" s="43"/>
      <c r="J7" s="838" t="s">
        <v>128</v>
      </c>
      <c r="K7" s="836"/>
      <c r="L7" s="836"/>
      <c r="M7" s="836"/>
      <c r="N7" s="836"/>
      <c r="O7" s="836"/>
      <c r="P7" s="837"/>
      <c r="Q7" s="45"/>
    </row>
    <row r="8" spans="1:17" ht="76.5">
      <c r="A8" s="1"/>
      <c r="B8" s="13" t="s">
        <v>142</v>
      </c>
      <c r="C8" s="13" t="s">
        <v>145</v>
      </c>
      <c r="D8" s="20" t="s">
        <v>31</v>
      </c>
      <c r="E8" s="31" t="s">
        <v>147</v>
      </c>
      <c r="F8" s="47" t="s">
        <v>148</v>
      </c>
      <c r="G8" s="50" t="s">
        <v>150</v>
      </c>
      <c r="H8" s="23" t="s">
        <v>55</v>
      </c>
      <c r="I8" s="24"/>
      <c r="J8" s="13" t="s">
        <v>142</v>
      </c>
      <c r="K8" s="13" t="s">
        <v>145</v>
      </c>
      <c r="L8" s="20"/>
      <c r="M8" s="31" t="s">
        <v>164</v>
      </c>
      <c r="N8" s="47"/>
      <c r="O8" s="34"/>
      <c r="P8" s="23" t="s">
        <v>55</v>
      </c>
      <c r="Q8" s="27"/>
    </row>
    <row r="9" spans="1:17" ht="51">
      <c r="A9" s="1"/>
      <c r="B9" s="13" t="s">
        <v>166</v>
      </c>
      <c r="C9" s="13" t="s">
        <v>167</v>
      </c>
      <c r="D9" s="23" t="s">
        <v>31</v>
      </c>
      <c r="E9" s="53" t="s">
        <v>168</v>
      </c>
      <c r="F9" s="23" t="s">
        <v>171</v>
      </c>
      <c r="G9" s="56" t="s">
        <v>172</v>
      </c>
      <c r="H9" s="23" t="s">
        <v>55</v>
      </c>
      <c r="I9" s="24"/>
      <c r="J9" s="13" t="s">
        <v>166</v>
      </c>
      <c r="K9" s="13" t="s">
        <v>167</v>
      </c>
      <c r="L9" s="23"/>
      <c r="M9" s="53" t="s">
        <v>185</v>
      </c>
      <c r="N9" s="23"/>
      <c r="O9" s="23"/>
      <c r="P9" s="23" t="s">
        <v>55</v>
      </c>
      <c r="Q9" s="27"/>
    </row>
    <row r="10" spans="1:17" ht="25.5">
      <c r="A10" s="1"/>
      <c r="B10" s="13" t="s">
        <v>187</v>
      </c>
      <c r="C10" s="13" t="s">
        <v>189</v>
      </c>
      <c r="D10" s="20" t="s">
        <v>190</v>
      </c>
      <c r="E10" s="59" t="s">
        <v>191</v>
      </c>
      <c r="F10" s="23" t="s">
        <v>194</v>
      </c>
      <c r="G10" s="61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10" s="23" t="s">
        <v>55</v>
      </c>
      <c r="I10" s="24"/>
      <c r="J10" s="13" t="s">
        <v>187</v>
      </c>
      <c r="K10" s="13" t="s">
        <v>189</v>
      </c>
      <c r="L10" s="20"/>
      <c r="M10" s="59" t="s">
        <v>204</v>
      </c>
      <c r="N10" s="23"/>
      <c r="O10" s="65"/>
      <c r="P10" s="23" t="s">
        <v>55</v>
      </c>
      <c r="Q10" s="27"/>
    </row>
    <row r="11" spans="1:17" ht="18" customHeight="1">
      <c r="A11" s="1"/>
      <c r="B11" s="835" t="s">
        <v>219</v>
      </c>
      <c r="C11" s="836"/>
      <c r="D11" s="836"/>
      <c r="E11" s="836"/>
      <c r="F11" s="836"/>
      <c r="G11" s="836"/>
      <c r="H11" s="837"/>
      <c r="I11" s="9"/>
      <c r="J11" s="835" t="s">
        <v>222</v>
      </c>
      <c r="K11" s="836"/>
      <c r="L11" s="836"/>
      <c r="M11" s="836"/>
      <c r="N11" s="836"/>
      <c r="O11" s="836"/>
      <c r="P11" s="837"/>
      <c r="Q11" s="11"/>
    </row>
    <row r="12" spans="1:17" ht="76.5">
      <c r="A12" s="1"/>
      <c r="B12" s="13" t="s">
        <v>29</v>
      </c>
      <c r="C12" s="13" t="s">
        <v>30</v>
      </c>
      <c r="D12" s="73" t="s">
        <v>31</v>
      </c>
      <c r="E12" s="74" t="s">
        <v>223</v>
      </c>
      <c r="F12" s="32" t="s">
        <v>225</v>
      </c>
      <c r="G12" s="76" t="str">
        <f>HYPERLINK("https://resh.edu.ru/subject/lesson/4055/start/190355/","Посмотреть видеоурок №57 в РЕШ ,прочитать выразительно на с.17-20.Прочитать памятку на с.21.
Если нет технической возможности, то прочитать выразительно на с. 17-20, ответить на вопросы. Прочитать памятку на с.21.")</f>
        <v>Посмотреть видеоурок №57 в РЕШ ,прочитать выразительно на с.17-20.Прочитать памятку на с.21.
Если нет технической возможности, то прочитать выразительно на с. 17-20, ответить на вопросы. Прочитать памятку на с.21.</v>
      </c>
      <c r="H12" s="32" t="s">
        <v>55</v>
      </c>
      <c r="I12" s="77"/>
      <c r="J12" s="13" t="s">
        <v>29</v>
      </c>
      <c r="K12" s="13" t="s">
        <v>30</v>
      </c>
      <c r="L12" s="73"/>
      <c r="M12" s="74" t="s">
        <v>228</v>
      </c>
      <c r="N12" s="32"/>
      <c r="O12" s="78"/>
      <c r="P12" s="32" t="s">
        <v>55</v>
      </c>
      <c r="Q12" s="79"/>
    </row>
    <row r="13" spans="1:17" ht="38.25">
      <c r="A13" s="1"/>
      <c r="B13" s="13" t="s">
        <v>77</v>
      </c>
      <c r="C13" s="13" t="s">
        <v>79</v>
      </c>
      <c r="D13" s="73" t="s">
        <v>81</v>
      </c>
      <c r="E13" s="74" t="s">
        <v>230</v>
      </c>
      <c r="F13" s="38" t="s">
        <v>231</v>
      </c>
      <c r="G13" s="78" t="s">
        <v>232</v>
      </c>
      <c r="H13" s="23" t="s">
        <v>55</v>
      </c>
      <c r="I13" s="24"/>
      <c r="J13" s="13" t="s">
        <v>77</v>
      </c>
      <c r="K13" s="13" t="s">
        <v>79</v>
      </c>
      <c r="L13" s="73"/>
      <c r="M13" s="74" t="s">
        <v>235</v>
      </c>
      <c r="N13" s="38"/>
      <c r="O13" s="78"/>
      <c r="P13" s="23" t="s">
        <v>55</v>
      </c>
      <c r="Q13" s="27"/>
    </row>
    <row r="14" spans="1:17" ht="38.25">
      <c r="A14" s="1"/>
      <c r="B14" s="13" t="s">
        <v>99</v>
      </c>
      <c r="C14" s="13" t="s">
        <v>101</v>
      </c>
      <c r="D14" s="73" t="s">
        <v>81</v>
      </c>
      <c r="E14" s="74" t="s">
        <v>236</v>
      </c>
      <c r="F14" s="20" t="s">
        <v>237</v>
      </c>
      <c r="G14" s="40" t="s">
        <v>238</v>
      </c>
      <c r="H14" s="23" t="s">
        <v>55</v>
      </c>
      <c r="I14" s="24"/>
      <c r="J14" s="13" t="s">
        <v>99</v>
      </c>
      <c r="K14" s="13" t="s">
        <v>101</v>
      </c>
      <c r="L14" s="73"/>
      <c r="M14" s="74" t="s">
        <v>240</v>
      </c>
      <c r="N14" s="20"/>
      <c r="O14" s="40"/>
      <c r="P14" s="23" t="s">
        <v>55</v>
      </c>
      <c r="Q14" s="27"/>
    </row>
    <row r="15" spans="1:17" ht="12.75" customHeight="1">
      <c r="A15" s="1"/>
      <c r="B15" s="838" t="s">
        <v>128</v>
      </c>
      <c r="C15" s="836"/>
      <c r="D15" s="836"/>
      <c r="E15" s="836"/>
      <c r="F15" s="836"/>
      <c r="G15" s="836"/>
      <c r="H15" s="837"/>
      <c r="I15" s="43"/>
      <c r="J15" s="838" t="s">
        <v>128</v>
      </c>
      <c r="K15" s="836"/>
      <c r="L15" s="836"/>
      <c r="M15" s="836"/>
      <c r="N15" s="836"/>
      <c r="O15" s="836"/>
      <c r="P15" s="837"/>
      <c r="Q15" s="45"/>
    </row>
    <row r="16" spans="1:17" ht="63.75">
      <c r="A16" s="1"/>
      <c r="B16" s="13" t="s">
        <v>142</v>
      </c>
      <c r="C16" s="13" t="s">
        <v>145</v>
      </c>
      <c r="D16" s="73" t="s">
        <v>31</v>
      </c>
      <c r="E16" s="74" t="s">
        <v>242</v>
      </c>
      <c r="F16" s="32" t="s">
        <v>243</v>
      </c>
      <c r="G16" s="76" t="str">
        <f>HYPERLINK("https://resh.edu.ru/subject/lesson/4003/start/78555/","Посмотреть видеоурок №29 в РЕШ , выполнить в РТ задания на с.41
Если нет технической возможности, то прочитать материал на с.60-61, ответить на вопросы, выполнить задания в РТ на с.41")</f>
        <v>Посмотреть видеоурок №29 в РЕШ , выполнить в РТ задания на с.41
Если нет технической возможности, то прочитать материал на с.60-61, ответить на вопросы, выполнить задания в РТ на с.41</v>
      </c>
      <c r="H16" s="23" t="s">
        <v>55</v>
      </c>
      <c r="I16" s="24"/>
      <c r="J16" s="13" t="s">
        <v>142</v>
      </c>
      <c r="K16" s="13" t="s">
        <v>145</v>
      </c>
      <c r="L16" s="73"/>
      <c r="M16" s="74" t="s">
        <v>244</v>
      </c>
      <c r="N16" s="32"/>
      <c r="O16" s="78"/>
      <c r="P16" s="23" t="s">
        <v>55</v>
      </c>
      <c r="Q16" s="27"/>
    </row>
    <row r="17" spans="1:17" ht="38.25">
      <c r="A17" s="1"/>
      <c r="B17" s="13" t="s">
        <v>166</v>
      </c>
      <c r="C17" s="13" t="s">
        <v>167</v>
      </c>
      <c r="D17" s="73" t="s">
        <v>81</v>
      </c>
      <c r="E17" s="74" t="s">
        <v>247</v>
      </c>
      <c r="F17" s="75" t="s">
        <v>226</v>
      </c>
      <c r="G17" s="32" t="s">
        <v>227</v>
      </c>
      <c r="H17" s="23" t="s">
        <v>55</v>
      </c>
      <c r="I17" s="24"/>
      <c r="J17" s="13" t="s">
        <v>166</v>
      </c>
      <c r="K17" s="13" t="s">
        <v>167</v>
      </c>
      <c r="L17" s="73"/>
      <c r="M17" s="74" t="s">
        <v>249</v>
      </c>
      <c r="N17" s="75"/>
      <c r="O17" s="32"/>
      <c r="P17" s="23" t="s">
        <v>55</v>
      </c>
      <c r="Q17" s="27"/>
    </row>
    <row r="18" spans="1:17" ht="18" customHeight="1">
      <c r="A18" s="1"/>
      <c r="B18" s="835" t="s">
        <v>252</v>
      </c>
      <c r="C18" s="836"/>
      <c r="D18" s="836"/>
      <c r="E18" s="836"/>
      <c r="F18" s="836"/>
      <c r="G18" s="836"/>
      <c r="H18" s="837"/>
      <c r="I18" s="9"/>
      <c r="J18" s="835" t="s">
        <v>253</v>
      </c>
      <c r="K18" s="836"/>
      <c r="L18" s="836"/>
      <c r="M18" s="836"/>
      <c r="N18" s="836"/>
      <c r="O18" s="836"/>
      <c r="P18" s="837"/>
      <c r="Q18" s="11"/>
    </row>
    <row r="19" spans="1:17" ht="38.25">
      <c r="A19" s="1"/>
      <c r="B19" s="13" t="s">
        <v>29</v>
      </c>
      <c r="C19" s="13" t="s">
        <v>30</v>
      </c>
      <c r="D19" s="75" t="s">
        <v>31</v>
      </c>
      <c r="E19" s="74" t="s">
        <v>254</v>
      </c>
      <c r="F19" s="46" t="s">
        <v>144</v>
      </c>
      <c r="G19" s="49" t="e">
        <f>HYPERLINK("https://resh.edu.ru/subject/lesson/4017/main/195588/","https://resh.edu.ru/subject/lesson/4017/main/195588/ Просмотреть видеоурок  55 РЭШ, литературное чтение 1 класс. Учебник с 12-13 -выразительное чтение. Ответить на вопросы. Если нет техничекой возможности: Учебник с 12-13-выразительное чтение. Ответить на"&amp;" вопросы. https://resh.edu.ru/subject/lesson/3982/main/186658/")</f>
        <v>#VALUE!</v>
      </c>
      <c r="H19" s="32" t="s">
        <v>55</v>
      </c>
      <c r="I19" s="77"/>
      <c r="J19" s="13" t="s">
        <v>29</v>
      </c>
      <c r="K19" s="13" t="s">
        <v>30</v>
      </c>
      <c r="L19" s="75"/>
      <c r="M19" s="74" t="s">
        <v>255</v>
      </c>
      <c r="N19" s="32"/>
      <c r="O19" s="40"/>
      <c r="P19" s="32" t="s">
        <v>55</v>
      </c>
      <c r="Q19" s="79"/>
    </row>
    <row r="20" spans="1:17" ht="38.25">
      <c r="A20" s="1"/>
      <c r="B20" s="13" t="s">
        <v>77</v>
      </c>
      <c r="C20" s="13" t="s">
        <v>79</v>
      </c>
      <c r="D20" s="75" t="s">
        <v>81</v>
      </c>
      <c r="E20" s="74" t="s">
        <v>258</v>
      </c>
      <c r="F20" s="38" t="s">
        <v>231</v>
      </c>
      <c r="G20" s="92" t="s">
        <v>259</v>
      </c>
      <c r="H20" s="38" t="s">
        <v>55</v>
      </c>
      <c r="I20" s="57"/>
      <c r="J20" s="13" t="s">
        <v>77</v>
      </c>
      <c r="K20" s="13" t="s">
        <v>79</v>
      </c>
      <c r="L20" s="75"/>
      <c r="M20" s="74" t="s">
        <v>260</v>
      </c>
      <c r="N20" s="38"/>
      <c r="O20" s="92"/>
      <c r="P20" s="38" t="s">
        <v>55</v>
      </c>
      <c r="Q20" s="93"/>
    </row>
    <row r="21" spans="1:17" ht="76.5">
      <c r="A21" s="1"/>
      <c r="B21" s="13" t="s">
        <v>99</v>
      </c>
      <c r="C21" s="13" t="s">
        <v>101</v>
      </c>
      <c r="D21" s="75" t="s">
        <v>31</v>
      </c>
      <c r="E21" s="31" t="s">
        <v>263</v>
      </c>
      <c r="F21" s="32" t="s">
        <v>183</v>
      </c>
      <c r="G21" s="96" t="str">
        <f>HYPERLINK("https://resh.edu.ru/subject/lesson/5209/main/162063/","Посмотреть видеоурок №60 в РЕШ , выполнить на с.72 №1 (устно), №2 (письм.), №3(письм.)
Если нет технической возможности, то рассмотреть таблицу в учебнике на с.72, вспомнить случаи сложения. Выполнить №1(устно), №2(письм.), №3(письме.)")</f>
        <v>Посмотреть видеоурок №60 в РЕШ , выполнить на с.72 №1 (устно), №2 (письм.), №3(письм.)
Если нет технической возможности, то рассмотреть таблицу в учебнике на с.72, вспомнить случаи сложения. Выполнить №1(устно), №2(письм.), №3(письме.)</v>
      </c>
      <c r="H21" s="23" t="s">
        <v>55</v>
      </c>
      <c r="I21" s="24"/>
      <c r="J21" s="13" t="s">
        <v>99</v>
      </c>
      <c r="K21" s="13" t="s">
        <v>101</v>
      </c>
      <c r="L21" s="75"/>
      <c r="M21" s="31" t="s">
        <v>264</v>
      </c>
      <c r="N21" s="32"/>
      <c r="O21" s="40"/>
      <c r="P21" s="23" t="s">
        <v>55</v>
      </c>
      <c r="Q21" s="27"/>
    </row>
    <row r="22" spans="1:17" ht="12.75" customHeight="1">
      <c r="A22" s="1"/>
      <c r="B22" s="838" t="s">
        <v>128</v>
      </c>
      <c r="C22" s="836"/>
      <c r="D22" s="836"/>
      <c r="E22" s="836"/>
      <c r="F22" s="836"/>
      <c r="G22" s="836"/>
      <c r="H22" s="837"/>
      <c r="I22" s="43"/>
      <c r="J22" s="838" t="s">
        <v>128</v>
      </c>
      <c r="K22" s="836"/>
      <c r="L22" s="836"/>
      <c r="M22" s="836"/>
      <c r="N22" s="836"/>
      <c r="O22" s="836"/>
      <c r="P22" s="837"/>
      <c r="Q22" s="45"/>
    </row>
    <row r="23" spans="1:17" ht="38.25">
      <c r="A23" s="1"/>
      <c r="B23" s="13" t="s">
        <v>142</v>
      </c>
      <c r="C23" s="13" t="s">
        <v>145</v>
      </c>
      <c r="D23" s="32" t="s">
        <v>81</v>
      </c>
      <c r="E23" s="74" t="s">
        <v>270</v>
      </c>
      <c r="F23" s="75" t="s">
        <v>266</v>
      </c>
      <c r="G23" s="32" t="s">
        <v>267</v>
      </c>
      <c r="H23" s="23" t="s">
        <v>55</v>
      </c>
      <c r="I23" s="24"/>
      <c r="J23" s="13" t="s">
        <v>142</v>
      </c>
      <c r="K23" s="13" t="s">
        <v>145</v>
      </c>
      <c r="L23" s="32"/>
      <c r="M23" s="74" t="s">
        <v>271</v>
      </c>
      <c r="N23" s="75"/>
      <c r="O23" s="32"/>
      <c r="P23" s="23" t="s">
        <v>55</v>
      </c>
      <c r="Q23" s="27"/>
    </row>
    <row r="24" spans="1:17" ht="38.25">
      <c r="A24" s="1"/>
      <c r="B24" s="97" t="s">
        <v>166</v>
      </c>
      <c r="C24" s="97" t="s">
        <v>167</v>
      </c>
      <c r="D24" s="73"/>
      <c r="E24" s="74" t="s">
        <v>272</v>
      </c>
      <c r="F24" s="46" t="s">
        <v>206</v>
      </c>
      <c r="G24" s="49" t="str">
        <f>HYPERLINK("https://youtu.be/NRvIe6DARag","Просмотреть видеоурок. Если нет технической возможности: просмотреть памятку (вайбер).")</f>
        <v>Просмотреть видеоурок. Если нет технической возможности: просмотреть памятку (вайбер).</v>
      </c>
      <c r="H24" s="20" t="s">
        <v>55</v>
      </c>
      <c r="I24" s="24"/>
      <c r="J24" s="97" t="s">
        <v>166</v>
      </c>
      <c r="K24" s="97" t="s">
        <v>167</v>
      </c>
      <c r="L24" s="73"/>
      <c r="M24" s="74" t="s">
        <v>276</v>
      </c>
      <c r="N24" s="38"/>
      <c r="O24" s="73"/>
      <c r="P24" s="20" t="s">
        <v>55</v>
      </c>
      <c r="Q24" s="27"/>
    </row>
    <row r="25" spans="1:17" ht="18" customHeight="1">
      <c r="A25" s="1"/>
      <c r="B25" s="835" t="s">
        <v>278</v>
      </c>
      <c r="C25" s="836"/>
      <c r="D25" s="836"/>
      <c r="E25" s="836"/>
      <c r="F25" s="836"/>
      <c r="G25" s="836"/>
      <c r="H25" s="837"/>
      <c r="I25" s="9"/>
      <c r="J25" s="835" t="s">
        <v>279</v>
      </c>
      <c r="K25" s="836"/>
      <c r="L25" s="836"/>
      <c r="M25" s="836"/>
      <c r="N25" s="836"/>
      <c r="O25" s="836"/>
      <c r="P25" s="837"/>
      <c r="Q25" s="11"/>
    </row>
    <row r="26" spans="1:17" ht="51">
      <c r="A26" s="1"/>
      <c r="B26" s="13" t="s">
        <v>29</v>
      </c>
      <c r="C26" s="13" t="s">
        <v>30</v>
      </c>
      <c r="D26" s="32" t="s">
        <v>31</v>
      </c>
      <c r="E26" s="74" t="s">
        <v>281</v>
      </c>
      <c r="F26" s="32" t="s">
        <v>282</v>
      </c>
      <c r="G26" s="96" t="str">
        <f>HYPERLINK("https://resh.edu.ru/subject/lesson/4175/start/212014/","Посмотреть видеоурок №58 в РЕШ ,прочитать выразительно на с. 22-23
Если нет технической возможности, то прочитать на с.22-23, ответить на вопросы.")</f>
        <v>Посмотреть видеоурок №58 в РЕШ ,прочитать выразительно на с. 22-23
Если нет технической возможности, то прочитать на с.22-23, ответить на вопросы.</v>
      </c>
      <c r="H26" s="23" t="s">
        <v>55</v>
      </c>
      <c r="I26" s="24"/>
      <c r="J26" s="13" t="s">
        <v>29</v>
      </c>
      <c r="K26" s="13" t="s">
        <v>30</v>
      </c>
      <c r="L26" s="32"/>
      <c r="M26" s="74" t="s">
        <v>284</v>
      </c>
      <c r="N26" s="95"/>
      <c r="O26" s="100"/>
      <c r="P26" s="23" t="s">
        <v>55</v>
      </c>
      <c r="Q26" s="27"/>
    </row>
    <row r="27" spans="1:17" ht="63.75">
      <c r="A27" s="1"/>
      <c r="B27" s="13" t="s">
        <v>77</v>
      </c>
      <c r="C27" s="13" t="s">
        <v>79</v>
      </c>
      <c r="D27" s="32" t="s">
        <v>31</v>
      </c>
      <c r="E27" s="74" t="s">
        <v>288</v>
      </c>
      <c r="F27" s="102" t="s">
        <v>170</v>
      </c>
      <c r="G27" s="55" t="str">
        <f>HYPERLINK("https://youtu.be/wJ-QIw-UgNE","Просмотреть видеоурок. Учебник с.74 упр.1, 4,6 - выполнить письменно в тетради. Упр.2,3 - выполнить устно. Если нет технической возможности: Учебник с.74 упр.1, 4,6 - выполнить письменно в тетради. Упр.2,3 - выполнить устно. ")</f>
        <v xml:space="preserve">Просмотреть видеоурок. Учебник с.74 упр.1, 4,6 - выполнить письменно в тетради. Упр.2,3 - выполнить устно. Если нет технической возможности: Учебник с.74 упр.1, 4,6 - выполнить письменно в тетради. Упр.2,3 - выполнить устно. </v>
      </c>
      <c r="H27" s="23" t="s">
        <v>55</v>
      </c>
      <c r="I27" s="24"/>
      <c r="J27" s="13" t="s">
        <v>77</v>
      </c>
      <c r="K27" s="13" t="s">
        <v>79</v>
      </c>
      <c r="L27" s="32"/>
      <c r="M27" s="74" t="s">
        <v>292</v>
      </c>
      <c r="N27" s="100"/>
      <c r="O27" s="104"/>
      <c r="P27" s="23" t="s">
        <v>55</v>
      </c>
      <c r="Q27" s="27"/>
    </row>
    <row r="28" spans="1:17" ht="38.25">
      <c r="A28" s="1"/>
      <c r="B28" s="13" t="s">
        <v>99</v>
      </c>
      <c r="C28" s="13" t="s">
        <v>101</v>
      </c>
      <c r="D28" s="32" t="s">
        <v>81</v>
      </c>
      <c r="E28" s="31" t="s">
        <v>295</v>
      </c>
      <c r="F28" s="36" t="s">
        <v>296</v>
      </c>
      <c r="G28" s="41" t="s">
        <v>297</v>
      </c>
      <c r="H28" s="23" t="s">
        <v>55</v>
      </c>
      <c r="I28" s="24"/>
      <c r="J28" s="13" t="s">
        <v>99</v>
      </c>
      <c r="K28" s="13" t="s">
        <v>101</v>
      </c>
      <c r="L28" s="32"/>
      <c r="M28" s="31" t="s">
        <v>298</v>
      </c>
      <c r="N28" s="100"/>
      <c r="O28" s="106"/>
      <c r="P28" s="23" t="s">
        <v>55</v>
      </c>
      <c r="Q28" s="27"/>
    </row>
    <row r="29" spans="1:17" ht="12.75" customHeight="1">
      <c r="A29" s="1"/>
      <c r="B29" s="838" t="s">
        <v>128</v>
      </c>
      <c r="C29" s="836"/>
      <c r="D29" s="836"/>
      <c r="E29" s="836"/>
      <c r="F29" s="836"/>
      <c r="G29" s="836"/>
      <c r="H29" s="837"/>
      <c r="I29" s="43"/>
      <c r="J29" s="838" t="s">
        <v>128</v>
      </c>
      <c r="K29" s="836"/>
      <c r="L29" s="836"/>
      <c r="M29" s="836"/>
      <c r="N29" s="836"/>
      <c r="O29" s="836"/>
      <c r="P29" s="837"/>
      <c r="Q29" s="45"/>
    </row>
    <row r="30" spans="1:17" ht="63.75">
      <c r="A30" s="1"/>
      <c r="B30" s="13" t="s">
        <v>142</v>
      </c>
      <c r="C30" s="13" t="s">
        <v>145</v>
      </c>
      <c r="D30" s="32" t="s">
        <v>31</v>
      </c>
      <c r="E30" s="74" t="s">
        <v>305</v>
      </c>
      <c r="F30" s="110" t="s">
        <v>306</v>
      </c>
      <c r="G30" s="107" t="s">
        <v>307</v>
      </c>
      <c r="H30" s="113" t="s">
        <v>55</v>
      </c>
      <c r="I30" s="114"/>
      <c r="J30" s="13" t="s">
        <v>142</v>
      </c>
      <c r="K30" s="13" t="s">
        <v>145</v>
      </c>
      <c r="L30" s="32"/>
      <c r="M30" s="74" t="s">
        <v>310</v>
      </c>
      <c r="N30" s="46"/>
      <c r="O30" s="46"/>
      <c r="P30" s="113" t="s">
        <v>55</v>
      </c>
      <c r="Q30" s="115"/>
    </row>
    <row r="31" spans="1:17" ht="38.25">
      <c r="A31" s="1"/>
      <c r="B31" s="13" t="s">
        <v>166</v>
      </c>
      <c r="C31" s="13" t="s">
        <v>167</v>
      </c>
      <c r="D31" s="119" t="s">
        <v>312</v>
      </c>
      <c r="E31" s="121" t="s">
        <v>313</v>
      </c>
      <c r="F31" s="101" t="s">
        <v>314</v>
      </c>
      <c r="G31" s="122" t="s">
        <v>315</v>
      </c>
      <c r="H31" s="113" t="s">
        <v>55</v>
      </c>
      <c r="I31" s="114"/>
      <c r="J31" s="13" t="s">
        <v>166</v>
      </c>
      <c r="K31" s="13" t="s">
        <v>167</v>
      </c>
      <c r="L31" s="32"/>
      <c r="M31" s="121" t="s">
        <v>316</v>
      </c>
      <c r="N31" s="100"/>
      <c r="O31" s="124"/>
      <c r="P31" s="113" t="s">
        <v>55</v>
      </c>
      <c r="Q31" s="115"/>
    </row>
    <row r="32" spans="1:17" ht="51">
      <c r="A32" s="1"/>
      <c r="B32" s="125" t="s">
        <v>187</v>
      </c>
      <c r="C32" s="126" t="s">
        <v>189</v>
      </c>
      <c r="D32" s="119" t="s">
        <v>312</v>
      </c>
      <c r="E32" s="127" t="s">
        <v>317</v>
      </c>
      <c r="F32" s="108" t="s">
        <v>303</v>
      </c>
      <c r="G32" s="104" t="s">
        <v>304</v>
      </c>
      <c r="H32" s="128" t="s">
        <v>55</v>
      </c>
      <c r="I32" s="108"/>
      <c r="J32" s="129" t="s">
        <v>187</v>
      </c>
      <c r="K32" s="131" t="s">
        <v>189</v>
      </c>
      <c r="L32" s="119"/>
      <c r="M32" s="132" t="s">
        <v>318</v>
      </c>
      <c r="N32" s="108"/>
      <c r="O32" s="104"/>
      <c r="P32" s="104" t="s">
        <v>55</v>
      </c>
      <c r="Q32" s="133"/>
    </row>
    <row r="33" spans="1:17" ht="18" customHeight="1">
      <c r="A33" s="1"/>
      <c r="B33" s="835"/>
      <c r="C33" s="836"/>
      <c r="D33" s="836"/>
      <c r="E33" s="836"/>
      <c r="F33" s="836"/>
      <c r="G33" s="836"/>
      <c r="H33" s="837"/>
      <c r="I33" s="9"/>
      <c r="J33" s="835" t="s">
        <v>311</v>
      </c>
      <c r="K33" s="836"/>
      <c r="L33" s="836"/>
      <c r="M33" s="836"/>
      <c r="N33" s="836"/>
      <c r="O33" s="836"/>
      <c r="P33" s="837"/>
      <c r="Q33" s="11"/>
    </row>
    <row r="34" spans="1:17" ht="12.75">
      <c r="A34" s="1"/>
      <c r="B34" s="15"/>
      <c r="C34" s="15"/>
      <c r="D34" s="77"/>
      <c r="E34" s="135"/>
      <c r="F34" s="114"/>
      <c r="G34" s="114"/>
      <c r="H34" s="114"/>
      <c r="I34" s="114"/>
      <c r="J34" s="13" t="s">
        <v>29</v>
      </c>
      <c r="K34" s="13" t="s">
        <v>30</v>
      </c>
      <c r="L34" s="32"/>
      <c r="M34" s="136"/>
      <c r="N34" s="46"/>
      <c r="O34" s="46"/>
      <c r="P34" s="46" t="s">
        <v>55</v>
      </c>
      <c r="Q34" s="115"/>
    </row>
    <row r="35" spans="1:17" ht="12.75">
      <c r="A35" s="1"/>
      <c r="B35" s="15"/>
      <c r="C35" s="15"/>
      <c r="D35" s="77"/>
      <c r="E35" s="135"/>
      <c r="F35" s="108"/>
      <c r="G35" s="114"/>
      <c r="H35" s="114"/>
      <c r="I35" s="114"/>
      <c r="J35" s="13" t="s">
        <v>77</v>
      </c>
      <c r="K35" s="13" t="s">
        <v>79</v>
      </c>
      <c r="L35" s="32"/>
      <c r="M35" s="136"/>
      <c r="N35" s="104"/>
      <c r="O35" s="46"/>
      <c r="P35" s="46" t="s">
        <v>55</v>
      </c>
      <c r="Q35" s="115"/>
    </row>
    <row r="36" spans="1:17" ht="12.75">
      <c r="A36" s="1"/>
      <c r="B36" s="15"/>
      <c r="C36" s="15"/>
      <c r="D36" s="77"/>
      <c r="E36" s="135"/>
      <c r="F36" s="108"/>
      <c r="G36" s="139"/>
      <c r="H36" s="114"/>
      <c r="I36" s="114"/>
      <c r="J36" s="13" t="s">
        <v>99</v>
      </c>
      <c r="K36" s="13" t="s">
        <v>101</v>
      </c>
      <c r="L36" s="32"/>
      <c r="M36" s="136"/>
      <c r="N36" s="104"/>
      <c r="O36" s="106"/>
      <c r="P36" s="46" t="s">
        <v>55</v>
      </c>
      <c r="Q36" s="115"/>
    </row>
    <row r="37" spans="1:17" ht="12.75" customHeight="1">
      <c r="A37" s="1"/>
      <c r="B37" s="839"/>
      <c r="C37" s="840"/>
      <c r="D37" s="840"/>
      <c r="E37" s="840"/>
      <c r="F37" s="840"/>
      <c r="G37" s="840"/>
      <c r="H37" s="840"/>
      <c r="I37" s="43"/>
      <c r="J37" s="838" t="s">
        <v>128</v>
      </c>
      <c r="K37" s="836"/>
      <c r="L37" s="836"/>
      <c r="M37" s="836"/>
      <c r="N37" s="836"/>
      <c r="O37" s="836"/>
      <c r="P37" s="837"/>
      <c r="Q37" s="45"/>
    </row>
    <row r="38" spans="1:17" ht="12.75">
      <c r="A38" s="1"/>
      <c r="B38" s="15"/>
      <c r="C38" s="15"/>
      <c r="D38" s="77"/>
      <c r="E38" s="135"/>
      <c r="F38" s="108"/>
      <c r="G38" s="108"/>
      <c r="H38" s="108"/>
      <c r="I38" s="108"/>
      <c r="J38" s="18" t="s">
        <v>142</v>
      </c>
      <c r="K38" s="18" t="s">
        <v>145</v>
      </c>
      <c r="L38" s="36"/>
      <c r="M38" s="136"/>
      <c r="N38" s="105"/>
      <c r="O38" s="105"/>
      <c r="P38" s="105" t="s">
        <v>55</v>
      </c>
      <c r="Q38" s="133"/>
    </row>
    <row r="39" spans="1:17" ht="12.75">
      <c r="A39" s="1"/>
      <c r="B39" s="15"/>
      <c r="C39" s="15"/>
      <c r="D39" s="77"/>
      <c r="E39" s="135"/>
      <c r="F39" s="114"/>
      <c r="G39" s="114"/>
      <c r="H39" s="114"/>
      <c r="I39" s="114"/>
      <c r="J39" s="18" t="s">
        <v>166</v>
      </c>
      <c r="K39" s="18" t="s">
        <v>167</v>
      </c>
      <c r="L39" s="36"/>
      <c r="M39" s="136"/>
      <c r="N39" s="110"/>
      <c r="O39" s="110"/>
      <c r="P39" s="110" t="s">
        <v>55</v>
      </c>
      <c r="Q39" s="115"/>
    </row>
    <row r="40" spans="1:17" ht="18" customHeight="1">
      <c r="A40" s="1"/>
      <c r="B40" s="841"/>
      <c r="C40" s="840"/>
      <c r="D40" s="840"/>
      <c r="E40" s="840"/>
      <c r="F40" s="840"/>
      <c r="G40" s="840"/>
      <c r="H40" s="840"/>
      <c r="I40" s="9"/>
      <c r="J40" s="841"/>
      <c r="K40" s="840"/>
      <c r="L40" s="840"/>
      <c r="M40" s="840"/>
      <c r="N40" s="840"/>
      <c r="O40" s="840"/>
      <c r="P40" s="840"/>
      <c r="Q40" s="11"/>
    </row>
    <row r="41" spans="1:17" ht="12.75">
      <c r="A41" s="1"/>
      <c r="B41" s="145"/>
      <c r="C41" s="145"/>
      <c r="D41" s="146"/>
      <c r="E41" s="147"/>
      <c r="F41" s="148"/>
      <c r="G41" s="150"/>
      <c r="H41" s="146"/>
      <c r="I41" s="146"/>
      <c r="J41" s="151"/>
      <c r="K41" s="151"/>
      <c r="L41" s="152"/>
      <c r="M41" s="153"/>
      <c r="N41" s="154"/>
      <c r="O41" s="155"/>
      <c r="P41" s="156"/>
      <c r="Q41" s="156"/>
    </row>
    <row r="42" spans="1:17" ht="12.75">
      <c r="A42" s="1"/>
      <c r="B42" s="145"/>
      <c r="C42" s="145"/>
      <c r="D42" s="146"/>
      <c r="E42" s="160"/>
      <c r="F42" s="148"/>
      <c r="G42" s="162"/>
      <c r="H42" s="162"/>
      <c r="I42" s="162"/>
      <c r="J42" s="151"/>
      <c r="K42" s="151"/>
      <c r="L42" s="152"/>
      <c r="M42" s="163"/>
      <c r="N42" s="154"/>
      <c r="O42" s="164"/>
      <c r="P42" s="164"/>
      <c r="Q42" s="164"/>
    </row>
    <row r="43" spans="1:17" ht="12.75">
      <c r="A43" s="1"/>
      <c r="B43" s="145"/>
      <c r="C43" s="145"/>
      <c r="D43" s="146"/>
      <c r="E43" s="130"/>
      <c r="F43" s="148"/>
      <c r="G43" s="148"/>
      <c r="H43" s="162"/>
      <c r="I43" s="162"/>
      <c r="J43" s="151"/>
      <c r="K43" s="151"/>
      <c r="L43" s="152"/>
      <c r="M43" s="165"/>
      <c r="N43" s="154"/>
      <c r="O43" s="154"/>
      <c r="P43" s="164"/>
      <c r="Q43" s="164"/>
    </row>
    <row r="44" spans="1:17" ht="12.75" customHeight="1">
      <c r="A44" s="1"/>
      <c r="B44" s="839"/>
      <c r="C44" s="840"/>
      <c r="D44" s="840"/>
      <c r="E44" s="840"/>
      <c r="F44" s="840"/>
      <c r="G44" s="840"/>
      <c r="H44" s="840"/>
      <c r="I44" s="166"/>
      <c r="J44" s="839"/>
      <c r="K44" s="840"/>
      <c r="L44" s="840"/>
      <c r="M44" s="840"/>
      <c r="N44" s="840"/>
      <c r="O44" s="840"/>
      <c r="P44" s="840"/>
      <c r="Q44" s="168"/>
    </row>
    <row r="45" spans="1:17" ht="12.75">
      <c r="A45" s="1"/>
      <c r="B45" s="145"/>
      <c r="C45" s="145"/>
      <c r="D45" s="146"/>
      <c r="E45" s="169"/>
      <c r="F45" s="108"/>
      <c r="G45" s="144"/>
      <c r="H45" s="162"/>
      <c r="I45" s="162"/>
      <c r="J45" s="151"/>
      <c r="K45" s="151"/>
      <c r="L45" s="152"/>
      <c r="M45" s="170"/>
      <c r="N45" s="133"/>
      <c r="O45" s="144"/>
      <c r="P45" s="164"/>
      <c r="Q45" s="164"/>
    </row>
    <row r="46" spans="1:17" ht="12.75">
      <c r="A46" s="1"/>
      <c r="B46" s="174"/>
      <c r="C46" s="174"/>
      <c r="D46" s="174"/>
      <c r="E46" s="174"/>
      <c r="F46" s="174"/>
      <c r="G46" s="174"/>
      <c r="H46" s="174"/>
      <c r="I46" s="174"/>
      <c r="J46" s="1"/>
      <c r="K46" s="1"/>
      <c r="L46" s="1"/>
      <c r="M46" s="1"/>
      <c r="N46" s="1"/>
      <c r="O46" s="1"/>
      <c r="P46" s="1"/>
      <c r="Q46" s="175"/>
    </row>
    <row r="47" spans="1:17" ht="12.75">
      <c r="A47" s="1"/>
      <c r="B47" s="174"/>
      <c r="C47" s="174"/>
      <c r="D47" s="174"/>
      <c r="E47" s="174"/>
      <c r="F47" s="174"/>
      <c r="G47" s="174"/>
      <c r="H47" s="174"/>
      <c r="I47" s="174"/>
      <c r="J47" s="1"/>
      <c r="K47" s="1"/>
      <c r="L47" s="1"/>
      <c r="M47" s="1"/>
      <c r="N47" s="1"/>
      <c r="O47" s="1"/>
      <c r="P47" s="1"/>
      <c r="Q47" s="175"/>
    </row>
    <row r="48" spans="1:17" ht="12.75">
      <c r="A48" s="1"/>
      <c r="B48" s="174"/>
      <c r="C48" s="174"/>
      <c r="D48" s="174"/>
      <c r="E48" s="174"/>
      <c r="F48" s="174"/>
      <c r="G48" s="174"/>
      <c r="H48" s="174"/>
      <c r="I48" s="174"/>
      <c r="J48" s="1"/>
      <c r="K48" s="1"/>
      <c r="L48" s="1"/>
      <c r="M48" s="1"/>
      <c r="N48" s="1"/>
      <c r="O48" s="1"/>
      <c r="P48" s="1"/>
      <c r="Q48" s="175"/>
    </row>
    <row r="49" spans="1:17" ht="12.75">
      <c r="A49" s="1"/>
      <c r="B49" s="174"/>
      <c r="C49" s="174"/>
      <c r="D49" s="174"/>
      <c r="E49" s="174"/>
      <c r="F49" s="174"/>
      <c r="G49" s="174"/>
      <c r="H49" s="174"/>
      <c r="I49" s="174"/>
      <c r="J49" s="1"/>
      <c r="K49" s="1"/>
      <c r="L49" s="1"/>
      <c r="M49" s="1"/>
      <c r="N49" s="1"/>
      <c r="O49" s="1"/>
      <c r="P49" s="1"/>
      <c r="Q49" s="175"/>
    </row>
    <row r="50" spans="1:17" ht="12.75">
      <c r="A50" s="1"/>
      <c r="B50" s="174"/>
      <c r="C50" s="174"/>
      <c r="D50" s="174"/>
      <c r="E50" s="174"/>
      <c r="F50" s="174"/>
      <c r="G50" s="174"/>
      <c r="H50" s="174"/>
      <c r="I50" s="174"/>
      <c r="J50" s="1"/>
      <c r="K50" s="1"/>
      <c r="L50" s="1"/>
      <c r="M50" s="1"/>
      <c r="N50" s="1"/>
      <c r="O50" s="1"/>
      <c r="P50" s="1"/>
      <c r="Q50" s="175"/>
    </row>
    <row r="51" spans="1:17" ht="12.75">
      <c r="A51" s="1"/>
      <c r="B51" s="174"/>
      <c r="C51" s="174"/>
      <c r="D51" s="174"/>
      <c r="E51" s="174"/>
      <c r="F51" s="174"/>
      <c r="G51" s="174"/>
      <c r="H51" s="174"/>
      <c r="I51" s="174"/>
      <c r="J51" s="1"/>
      <c r="K51" s="1"/>
      <c r="L51" s="1"/>
      <c r="M51" s="1"/>
      <c r="N51" s="1"/>
      <c r="O51" s="1"/>
      <c r="P51" s="1"/>
      <c r="Q51" s="175"/>
    </row>
    <row r="52" spans="1:17" ht="12.75">
      <c r="A52" s="1"/>
      <c r="B52" s="174"/>
      <c r="C52" s="174"/>
      <c r="D52" s="174"/>
      <c r="E52" s="174"/>
      <c r="F52" s="174"/>
      <c r="G52" s="174"/>
      <c r="H52" s="174"/>
      <c r="I52" s="174"/>
      <c r="J52" s="1"/>
      <c r="K52" s="1"/>
      <c r="L52" s="1"/>
      <c r="M52" s="1"/>
      <c r="N52" s="1"/>
      <c r="O52" s="1"/>
      <c r="P52" s="1"/>
      <c r="Q52" s="175"/>
    </row>
    <row r="53" spans="1:17" ht="12.75">
      <c r="A53" s="1"/>
      <c r="B53" s="174"/>
      <c r="C53" s="174"/>
      <c r="D53" s="174"/>
      <c r="E53" s="174"/>
      <c r="F53" s="174"/>
      <c r="G53" s="174"/>
      <c r="H53" s="174"/>
      <c r="I53" s="174"/>
      <c r="J53" s="1"/>
      <c r="K53" s="1"/>
      <c r="L53" s="1"/>
      <c r="M53" s="1"/>
      <c r="N53" s="1"/>
      <c r="O53" s="1"/>
      <c r="P53" s="1"/>
      <c r="Q53" s="175"/>
    </row>
    <row r="54" spans="1:17" ht="12.75">
      <c r="A54" s="1"/>
      <c r="B54" s="174"/>
      <c r="C54" s="174"/>
      <c r="D54" s="174"/>
      <c r="E54" s="174"/>
      <c r="F54" s="174"/>
      <c r="G54" s="174"/>
      <c r="H54" s="174"/>
      <c r="I54" s="174"/>
      <c r="J54" s="1"/>
      <c r="K54" s="1"/>
      <c r="L54" s="1"/>
      <c r="M54" s="1"/>
      <c r="N54" s="1"/>
      <c r="O54" s="1"/>
      <c r="P54" s="1"/>
      <c r="Q54" s="175"/>
    </row>
    <row r="55" spans="1:17" ht="12.75">
      <c r="A55" s="1"/>
      <c r="B55" s="174"/>
      <c r="C55" s="174"/>
      <c r="D55" s="174"/>
      <c r="E55" s="174"/>
      <c r="F55" s="174"/>
      <c r="G55" s="174"/>
      <c r="H55" s="174"/>
      <c r="I55" s="174"/>
      <c r="J55" s="1"/>
      <c r="K55" s="1"/>
      <c r="L55" s="1"/>
      <c r="M55" s="1"/>
      <c r="N55" s="1"/>
      <c r="O55" s="1"/>
      <c r="P55" s="1"/>
      <c r="Q55" s="175"/>
    </row>
    <row r="56" spans="1:17" ht="12.75">
      <c r="A56" s="1"/>
      <c r="B56" s="174"/>
      <c r="C56" s="174"/>
      <c r="D56" s="174"/>
      <c r="E56" s="174"/>
      <c r="F56" s="174"/>
      <c r="G56" s="174"/>
      <c r="H56" s="174"/>
      <c r="I56" s="174"/>
      <c r="J56" s="1"/>
      <c r="K56" s="1"/>
      <c r="L56" s="1"/>
      <c r="M56" s="1"/>
      <c r="N56" s="1"/>
      <c r="O56" s="1"/>
      <c r="P56" s="1"/>
      <c r="Q56" s="175"/>
    </row>
    <row r="57" spans="1:17" ht="12.75">
      <c r="A57" s="1"/>
      <c r="B57" s="174"/>
      <c r="C57" s="174"/>
      <c r="D57" s="174"/>
      <c r="E57" s="174"/>
      <c r="F57" s="174"/>
      <c r="G57" s="174"/>
      <c r="H57" s="174"/>
      <c r="I57" s="174"/>
      <c r="J57" s="1"/>
      <c r="K57" s="1"/>
      <c r="L57" s="1"/>
      <c r="M57" s="1"/>
      <c r="N57" s="1"/>
      <c r="O57" s="1"/>
      <c r="P57" s="1"/>
      <c r="Q57" s="175"/>
    </row>
    <row r="58" spans="1:17" ht="12.75">
      <c r="A58" s="1"/>
      <c r="B58" s="174"/>
      <c r="C58" s="174"/>
      <c r="D58" s="174"/>
      <c r="E58" s="174"/>
      <c r="F58" s="174"/>
      <c r="G58" s="174"/>
      <c r="H58" s="174"/>
      <c r="I58" s="174"/>
      <c r="J58" s="1"/>
      <c r="K58" s="1"/>
      <c r="L58" s="1"/>
      <c r="M58" s="1"/>
      <c r="N58" s="1"/>
      <c r="O58" s="1"/>
      <c r="P58" s="1"/>
      <c r="Q58" s="175"/>
    </row>
    <row r="59" spans="1:17" ht="12.75">
      <c r="A59" s="1"/>
      <c r="B59" s="174"/>
      <c r="C59" s="174"/>
      <c r="D59" s="174"/>
      <c r="E59" s="174"/>
      <c r="F59" s="174"/>
      <c r="G59" s="174"/>
      <c r="H59" s="174"/>
      <c r="I59" s="174"/>
      <c r="J59" s="1"/>
      <c r="K59" s="1"/>
      <c r="L59" s="1"/>
      <c r="M59" s="1"/>
      <c r="N59" s="1"/>
      <c r="O59" s="1"/>
      <c r="P59" s="1"/>
      <c r="Q59" s="175"/>
    </row>
    <row r="60" spans="1:17" ht="12.75">
      <c r="A60" s="1"/>
      <c r="B60" s="174"/>
      <c r="C60" s="174"/>
      <c r="D60" s="174"/>
      <c r="E60" s="174"/>
      <c r="F60" s="174"/>
      <c r="G60" s="174"/>
      <c r="H60" s="174"/>
      <c r="I60" s="174"/>
      <c r="J60" s="1"/>
      <c r="K60" s="1"/>
      <c r="L60" s="1"/>
      <c r="M60" s="1"/>
      <c r="N60" s="1"/>
      <c r="O60" s="1"/>
      <c r="P60" s="1"/>
      <c r="Q60" s="175"/>
    </row>
    <row r="61" spans="1:17" ht="12.75">
      <c r="A61" s="1"/>
      <c r="B61" s="174"/>
      <c r="C61" s="174"/>
      <c r="D61" s="174"/>
      <c r="E61" s="174"/>
      <c r="F61" s="174"/>
      <c r="G61" s="174"/>
      <c r="H61" s="174"/>
      <c r="I61" s="174"/>
      <c r="J61" s="1"/>
      <c r="K61" s="1"/>
      <c r="L61" s="1"/>
      <c r="M61" s="1"/>
      <c r="N61" s="1"/>
      <c r="O61" s="1"/>
      <c r="P61" s="1"/>
      <c r="Q61" s="175"/>
    </row>
    <row r="62" spans="1:17" ht="12.75">
      <c r="A62" s="1"/>
      <c r="B62" s="174"/>
      <c r="C62" s="174"/>
      <c r="D62" s="174"/>
      <c r="E62" s="174"/>
      <c r="F62" s="174"/>
      <c r="G62" s="174"/>
      <c r="H62" s="174"/>
      <c r="I62" s="1"/>
      <c r="J62" s="1"/>
      <c r="K62" s="1"/>
      <c r="L62" s="1"/>
      <c r="M62" s="1"/>
      <c r="N62" s="1"/>
      <c r="O62" s="1"/>
      <c r="P62" s="1"/>
      <c r="Q62" s="175"/>
    </row>
    <row r="63" spans="1:17" ht="12.75">
      <c r="A63" s="1"/>
      <c r="B63" s="174"/>
      <c r="C63" s="174"/>
      <c r="D63" s="174"/>
      <c r="E63" s="174"/>
      <c r="F63" s="174"/>
      <c r="G63" s="174"/>
      <c r="H63" s="174"/>
      <c r="I63" s="1"/>
      <c r="J63" s="1"/>
      <c r="K63" s="1"/>
      <c r="L63" s="1"/>
      <c r="M63" s="1"/>
      <c r="N63" s="1"/>
      <c r="O63" s="1"/>
      <c r="P63" s="1"/>
      <c r="Q63" s="175"/>
    </row>
    <row r="64" spans="1:17" ht="12.75">
      <c r="A64" s="1"/>
      <c r="B64" s="174"/>
      <c r="C64" s="174"/>
      <c r="D64" s="174"/>
      <c r="E64" s="174"/>
      <c r="F64" s="174"/>
      <c r="G64" s="174"/>
      <c r="H64" s="174"/>
      <c r="I64" s="1"/>
      <c r="J64" s="1"/>
      <c r="K64" s="1"/>
      <c r="L64" s="1"/>
      <c r="M64" s="1"/>
      <c r="N64" s="1"/>
      <c r="O64" s="1"/>
      <c r="P64" s="1"/>
      <c r="Q64" s="175"/>
    </row>
    <row r="65" spans="1:17" ht="12.75">
      <c r="A65" s="1"/>
      <c r="B65" s="174"/>
      <c r="C65" s="174"/>
      <c r="D65" s="174"/>
      <c r="E65" s="174"/>
      <c r="F65" s="174"/>
      <c r="G65" s="174"/>
      <c r="H65" s="174"/>
      <c r="I65" s="1"/>
      <c r="J65" s="1"/>
      <c r="K65" s="1"/>
      <c r="L65" s="1"/>
      <c r="M65" s="1"/>
      <c r="N65" s="1"/>
      <c r="O65" s="1"/>
      <c r="P65" s="1"/>
      <c r="Q65" s="175"/>
    </row>
    <row r="66" spans="1:17" ht="12.75">
      <c r="A66" s="1"/>
      <c r="B66" s="174"/>
      <c r="C66" s="174"/>
      <c r="D66" s="174"/>
      <c r="E66" s="174"/>
      <c r="F66" s="174"/>
      <c r="G66" s="174"/>
      <c r="H66" s="174"/>
      <c r="I66" s="1"/>
      <c r="J66" s="1"/>
      <c r="K66" s="1"/>
      <c r="L66" s="1"/>
      <c r="M66" s="1"/>
      <c r="N66" s="1"/>
      <c r="O66" s="1"/>
      <c r="P66" s="1"/>
      <c r="Q66" s="175"/>
    </row>
    <row r="67" spans="1:17" ht="12.75">
      <c r="A67" s="1"/>
      <c r="B67" s="174"/>
      <c r="C67" s="174"/>
      <c r="D67" s="174"/>
      <c r="E67" s="174"/>
      <c r="F67" s="174"/>
      <c r="G67" s="174"/>
      <c r="H67" s="174"/>
      <c r="I67" s="1"/>
      <c r="J67" s="1"/>
      <c r="K67" s="1"/>
      <c r="L67" s="1"/>
      <c r="M67" s="1"/>
      <c r="N67" s="1"/>
      <c r="O67" s="1"/>
      <c r="P67" s="1"/>
      <c r="Q67" s="175"/>
    </row>
    <row r="68" spans="1:17" ht="12.75">
      <c r="A68" s="1"/>
      <c r="B68" s="174"/>
      <c r="C68" s="174"/>
      <c r="D68" s="174"/>
      <c r="E68" s="174"/>
      <c r="F68" s="174"/>
      <c r="G68" s="174"/>
      <c r="H68" s="174"/>
      <c r="I68" s="1"/>
      <c r="J68" s="1"/>
      <c r="K68" s="1"/>
      <c r="L68" s="1"/>
      <c r="M68" s="1"/>
      <c r="N68" s="1"/>
      <c r="O68" s="1"/>
      <c r="P68" s="1"/>
      <c r="Q68" s="175"/>
    </row>
    <row r="69" spans="1:17" ht="12.75">
      <c r="A69" s="1"/>
      <c r="B69" s="174"/>
      <c r="C69" s="174"/>
      <c r="D69" s="174"/>
      <c r="E69" s="174"/>
      <c r="F69" s="174"/>
      <c r="G69" s="174"/>
      <c r="H69" s="174"/>
      <c r="I69" s="1"/>
      <c r="J69" s="1"/>
      <c r="K69" s="1"/>
      <c r="L69" s="1"/>
      <c r="M69" s="1"/>
      <c r="N69" s="1"/>
      <c r="O69" s="1"/>
      <c r="P69" s="1"/>
      <c r="Q69" s="175"/>
    </row>
    <row r="70" spans="1:17" ht="12.75">
      <c r="A70" s="1"/>
      <c r="B70" s="174"/>
      <c r="C70" s="174"/>
      <c r="D70" s="174"/>
      <c r="E70" s="174"/>
      <c r="F70" s="174"/>
      <c r="G70" s="174"/>
      <c r="H70" s="174"/>
      <c r="I70" s="1"/>
      <c r="J70" s="1"/>
      <c r="K70" s="1"/>
      <c r="L70" s="1"/>
      <c r="M70" s="1"/>
      <c r="N70" s="1"/>
      <c r="O70" s="1"/>
      <c r="P70" s="1"/>
      <c r="Q70" s="175"/>
    </row>
    <row r="71" spans="1:17" ht="12.75">
      <c r="A71" s="1"/>
      <c r="B71" s="174"/>
      <c r="C71" s="174"/>
      <c r="D71" s="174"/>
      <c r="E71" s="174"/>
      <c r="F71" s="174"/>
      <c r="G71" s="174"/>
      <c r="H71" s="174"/>
      <c r="I71" s="1"/>
      <c r="J71" s="1"/>
      <c r="K71" s="1"/>
      <c r="L71" s="1"/>
      <c r="M71" s="1"/>
      <c r="N71" s="1"/>
      <c r="O71" s="1"/>
      <c r="P71" s="1"/>
      <c r="Q71" s="175"/>
    </row>
    <row r="72" spans="1:17" ht="12.75">
      <c r="A72" s="1"/>
      <c r="B72" s="174"/>
      <c r="C72" s="174"/>
      <c r="D72" s="174"/>
      <c r="E72" s="174"/>
      <c r="F72" s="174"/>
      <c r="G72" s="174"/>
      <c r="H72" s="174"/>
      <c r="I72" s="1"/>
      <c r="J72" s="1"/>
      <c r="K72" s="1"/>
      <c r="L72" s="1"/>
      <c r="M72" s="1"/>
      <c r="N72" s="1"/>
      <c r="O72" s="1"/>
      <c r="P72" s="1"/>
      <c r="Q72" s="175"/>
    </row>
    <row r="73" spans="1:17" ht="12.75">
      <c r="A73" s="1"/>
      <c r="B73" s="174"/>
      <c r="C73" s="174"/>
      <c r="D73" s="174"/>
      <c r="E73" s="174"/>
      <c r="F73" s="174"/>
      <c r="G73" s="174"/>
      <c r="H73" s="174"/>
      <c r="I73" s="1"/>
      <c r="J73" s="1"/>
      <c r="K73" s="1"/>
      <c r="L73" s="1"/>
      <c r="M73" s="1"/>
      <c r="N73" s="1"/>
      <c r="O73" s="1"/>
      <c r="P73" s="1"/>
      <c r="Q73" s="175"/>
    </row>
    <row r="74" spans="1:17" ht="12.75">
      <c r="A74" s="1"/>
      <c r="B74" s="174"/>
      <c r="C74" s="174"/>
      <c r="D74" s="174"/>
      <c r="E74" s="174"/>
      <c r="F74" s="174"/>
      <c r="G74" s="174"/>
      <c r="H74" s="174"/>
      <c r="I74" s="1"/>
      <c r="J74" s="1"/>
      <c r="K74" s="1"/>
      <c r="L74" s="1"/>
      <c r="M74" s="1"/>
      <c r="N74" s="1"/>
      <c r="O74" s="1"/>
      <c r="P74" s="1"/>
      <c r="Q74" s="175"/>
    </row>
    <row r="75" spans="1:17" ht="12.75">
      <c r="A75" s="1"/>
      <c r="B75" s="174"/>
      <c r="C75" s="174"/>
      <c r="D75" s="174"/>
      <c r="E75" s="174"/>
      <c r="F75" s="174"/>
      <c r="G75" s="174"/>
      <c r="H75" s="174"/>
      <c r="I75" s="1"/>
      <c r="J75" s="1"/>
      <c r="K75" s="1"/>
      <c r="L75" s="1"/>
      <c r="M75" s="1"/>
      <c r="N75" s="1"/>
      <c r="O75" s="1"/>
      <c r="P75" s="1"/>
      <c r="Q75" s="175"/>
    </row>
    <row r="76" spans="1:17" ht="12.75">
      <c r="A76" s="1"/>
      <c r="B76" s="174"/>
      <c r="C76" s="174"/>
      <c r="D76" s="174"/>
      <c r="E76" s="174"/>
      <c r="F76" s="174"/>
      <c r="G76" s="174"/>
      <c r="H76" s="174"/>
      <c r="I76" s="1"/>
      <c r="J76" s="1"/>
      <c r="K76" s="1"/>
      <c r="L76" s="1"/>
      <c r="M76" s="1"/>
      <c r="N76" s="1"/>
      <c r="O76" s="1"/>
      <c r="P76" s="1"/>
      <c r="Q76" s="175"/>
    </row>
    <row r="77" spans="1:17" ht="12.75">
      <c r="A77" s="1"/>
      <c r="B77" s="174"/>
      <c r="C77" s="174"/>
      <c r="D77" s="174"/>
      <c r="E77" s="174"/>
      <c r="F77" s="174"/>
      <c r="G77" s="174"/>
      <c r="H77" s="174"/>
      <c r="I77" s="1"/>
      <c r="J77" s="1"/>
      <c r="K77" s="1"/>
      <c r="L77" s="1"/>
      <c r="M77" s="1"/>
      <c r="N77" s="1"/>
      <c r="O77" s="1"/>
      <c r="P77" s="1"/>
      <c r="Q77" s="175"/>
    </row>
    <row r="78" spans="1:17" ht="12.75">
      <c r="A78" s="1"/>
      <c r="B78" s="174"/>
      <c r="C78" s="174"/>
      <c r="D78" s="174"/>
      <c r="E78" s="174"/>
      <c r="F78" s="174"/>
      <c r="G78" s="174"/>
      <c r="H78" s="174"/>
      <c r="I78" s="1"/>
      <c r="J78" s="1"/>
      <c r="K78" s="1"/>
      <c r="L78" s="1"/>
      <c r="M78" s="1"/>
      <c r="N78" s="1"/>
      <c r="O78" s="1"/>
      <c r="P78" s="1"/>
      <c r="Q78" s="175"/>
    </row>
    <row r="79" spans="1:17" ht="12.75">
      <c r="A79" s="1"/>
      <c r="B79" s="174"/>
      <c r="C79" s="174"/>
      <c r="D79" s="174"/>
      <c r="E79" s="174"/>
      <c r="F79" s="174"/>
      <c r="G79" s="174"/>
      <c r="H79" s="174"/>
      <c r="I79" s="1"/>
      <c r="J79" s="1"/>
      <c r="K79" s="1"/>
      <c r="L79" s="1"/>
      <c r="M79" s="1"/>
      <c r="N79" s="1"/>
      <c r="O79" s="1"/>
      <c r="P79" s="1"/>
      <c r="Q79" s="175"/>
    </row>
    <row r="80" spans="1:17" ht="12.75">
      <c r="A80" s="1"/>
      <c r="B80" s="174"/>
      <c r="C80" s="174"/>
      <c r="D80" s="174"/>
      <c r="E80" s="174"/>
      <c r="F80" s="174"/>
      <c r="G80" s="174"/>
      <c r="H80" s="174"/>
      <c r="I80" s="1"/>
      <c r="J80" s="1"/>
      <c r="K80" s="1"/>
      <c r="L80" s="1"/>
      <c r="M80" s="1"/>
      <c r="N80" s="1"/>
      <c r="O80" s="1"/>
      <c r="P80" s="1"/>
      <c r="Q80" s="175"/>
    </row>
    <row r="81" spans="1:17" ht="12.75">
      <c r="A81" s="1"/>
      <c r="B81" s="174"/>
      <c r="C81" s="174"/>
      <c r="D81" s="174"/>
      <c r="E81" s="174"/>
      <c r="F81" s="174"/>
      <c r="G81" s="174"/>
      <c r="H81" s="174"/>
      <c r="I81" s="1"/>
      <c r="J81" s="1"/>
      <c r="K81" s="1"/>
      <c r="L81" s="1"/>
      <c r="M81" s="1"/>
      <c r="N81" s="1"/>
      <c r="O81" s="1"/>
      <c r="P81" s="1"/>
      <c r="Q81" s="175"/>
    </row>
    <row r="82" spans="1:17" ht="12.75">
      <c r="A82" s="1"/>
      <c r="B82" s="174"/>
      <c r="C82" s="174"/>
      <c r="D82" s="174"/>
      <c r="E82" s="174"/>
      <c r="F82" s="174"/>
      <c r="G82" s="174"/>
      <c r="H82" s="174"/>
      <c r="I82" s="1"/>
      <c r="J82" s="1"/>
      <c r="K82" s="1"/>
      <c r="L82" s="1"/>
      <c r="M82" s="1"/>
      <c r="N82" s="1"/>
      <c r="O82" s="1"/>
      <c r="P82" s="1"/>
      <c r="Q82" s="175"/>
    </row>
    <row r="83" spans="1:17" ht="12.75">
      <c r="A83" s="1"/>
      <c r="B83" s="174"/>
      <c r="C83" s="174"/>
      <c r="D83" s="174"/>
      <c r="E83" s="174"/>
      <c r="F83" s="174"/>
      <c r="G83" s="174"/>
      <c r="H83" s="174"/>
      <c r="I83" s="1"/>
      <c r="J83" s="1"/>
      <c r="K83" s="1"/>
      <c r="L83" s="1"/>
      <c r="M83" s="1"/>
      <c r="N83" s="1"/>
      <c r="O83" s="1"/>
      <c r="P83" s="1"/>
      <c r="Q83" s="175"/>
    </row>
    <row r="84" spans="1:17" ht="12.75">
      <c r="A84" s="1"/>
      <c r="B84" s="174"/>
      <c r="C84" s="174"/>
      <c r="D84" s="174"/>
      <c r="E84" s="174"/>
      <c r="F84" s="174"/>
      <c r="G84" s="174"/>
      <c r="H84" s="174"/>
      <c r="I84" s="1"/>
      <c r="J84" s="1"/>
      <c r="K84" s="1"/>
      <c r="L84" s="1"/>
      <c r="M84" s="1"/>
      <c r="N84" s="1"/>
      <c r="O84" s="1"/>
      <c r="P84" s="1"/>
      <c r="Q84" s="175"/>
    </row>
    <row r="85" spans="1:17" ht="12.75">
      <c r="A85" s="1"/>
      <c r="B85" s="174"/>
      <c r="C85" s="174"/>
      <c r="D85" s="174"/>
      <c r="E85" s="174"/>
      <c r="F85" s="174"/>
      <c r="G85" s="174"/>
      <c r="H85" s="174"/>
      <c r="I85" s="1"/>
      <c r="J85" s="1"/>
      <c r="K85" s="1"/>
      <c r="L85" s="1"/>
      <c r="M85" s="1"/>
      <c r="N85" s="1"/>
      <c r="O85" s="1"/>
      <c r="P85" s="1"/>
      <c r="Q85" s="175"/>
    </row>
    <row r="86" spans="1:17" ht="12.75">
      <c r="A86" s="1"/>
      <c r="B86" s="174"/>
      <c r="C86" s="174"/>
      <c r="D86" s="174"/>
      <c r="E86" s="174"/>
      <c r="F86" s="174"/>
      <c r="G86" s="174"/>
      <c r="H86" s="174"/>
      <c r="I86" s="1"/>
      <c r="J86" s="1"/>
      <c r="K86" s="1"/>
      <c r="L86" s="1"/>
      <c r="M86" s="1"/>
      <c r="N86" s="1"/>
      <c r="O86" s="1"/>
      <c r="P86" s="1"/>
      <c r="Q86" s="175"/>
    </row>
    <row r="87" spans="1:17" ht="12.75">
      <c r="A87" s="1"/>
      <c r="B87" s="174"/>
      <c r="C87" s="174"/>
      <c r="D87" s="174"/>
      <c r="E87" s="174"/>
      <c r="F87" s="174"/>
      <c r="G87" s="174"/>
      <c r="H87" s="174"/>
      <c r="I87" s="1"/>
      <c r="J87" s="1"/>
      <c r="K87" s="1"/>
      <c r="L87" s="1"/>
      <c r="M87" s="1"/>
      <c r="N87" s="1"/>
      <c r="O87" s="1"/>
      <c r="P87" s="1"/>
      <c r="Q87" s="175"/>
    </row>
    <row r="88" spans="1:17" ht="12.75">
      <c r="A88" s="1"/>
      <c r="B88" s="174"/>
      <c r="C88" s="174"/>
      <c r="D88" s="174"/>
      <c r="E88" s="174"/>
      <c r="F88" s="174"/>
      <c r="G88" s="174"/>
      <c r="H88" s="174"/>
      <c r="I88" s="1"/>
      <c r="J88" s="1"/>
      <c r="K88" s="1"/>
      <c r="L88" s="1"/>
      <c r="M88" s="1"/>
      <c r="N88" s="1"/>
      <c r="O88" s="1"/>
      <c r="P88" s="1"/>
      <c r="Q88" s="175"/>
    </row>
    <row r="89" spans="1:17" ht="12.75">
      <c r="A89" s="1"/>
      <c r="B89" s="174"/>
      <c r="C89" s="174"/>
      <c r="D89" s="174"/>
      <c r="E89" s="174"/>
      <c r="F89" s="174"/>
      <c r="G89" s="174"/>
      <c r="H89" s="174"/>
      <c r="I89" s="1"/>
      <c r="J89" s="1"/>
      <c r="K89" s="1"/>
      <c r="L89" s="1"/>
      <c r="M89" s="1"/>
      <c r="N89" s="1"/>
      <c r="O89" s="1"/>
      <c r="P89" s="1"/>
      <c r="Q89" s="175"/>
    </row>
    <row r="90" spans="1:17" ht="12.75">
      <c r="A90" s="1"/>
      <c r="B90" s="174"/>
      <c r="C90" s="174"/>
      <c r="D90" s="174"/>
      <c r="E90" s="174"/>
      <c r="F90" s="174"/>
      <c r="G90" s="174"/>
      <c r="H90" s="174"/>
      <c r="I90" s="1"/>
      <c r="J90" s="1"/>
      <c r="K90" s="1"/>
      <c r="L90" s="1"/>
      <c r="M90" s="1"/>
      <c r="N90" s="1"/>
      <c r="O90" s="1"/>
      <c r="P90" s="1"/>
      <c r="Q90" s="175"/>
    </row>
    <row r="91" spans="1:17" ht="12.75">
      <c r="A91" s="1"/>
      <c r="B91" s="174"/>
      <c r="C91" s="174"/>
      <c r="D91" s="174"/>
      <c r="E91" s="174"/>
      <c r="F91" s="174"/>
      <c r="G91" s="174"/>
      <c r="H91" s="174"/>
      <c r="I91" s="1"/>
      <c r="J91" s="1"/>
      <c r="K91" s="1"/>
      <c r="L91" s="1"/>
      <c r="M91" s="1"/>
      <c r="N91" s="1"/>
      <c r="O91" s="1"/>
      <c r="P91" s="1"/>
      <c r="Q91" s="175"/>
    </row>
    <row r="92" spans="1:17" ht="12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75"/>
    </row>
    <row r="93" spans="1:17" ht="12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75"/>
    </row>
    <row r="94" spans="1:17" ht="12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75"/>
    </row>
    <row r="95" spans="1:17" ht="12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75"/>
    </row>
    <row r="96" spans="1:17" ht="12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75"/>
    </row>
    <row r="97" spans="1:17" ht="12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75"/>
    </row>
    <row r="98" spans="1:17" ht="12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75"/>
    </row>
    <row r="99" spans="1:17" ht="12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75"/>
    </row>
    <row r="100" spans="1:17" ht="12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75"/>
    </row>
    <row r="101" spans="1:17" ht="12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75"/>
    </row>
    <row r="102" spans="1:17" ht="12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75"/>
    </row>
    <row r="103" spans="1:17" ht="12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75"/>
    </row>
    <row r="104" spans="1:17" ht="12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75"/>
    </row>
    <row r="105" spans="1:17" ht="12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75"/>
    </row>
    <row r="106" spans="1:17" ht="12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75"/>
    </row>
    <row r="107" spans="1:17" ht="12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75"/>
    </row>
    <row r="108" spans="1:17" ht="12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75"/>
    </row>
    <row r="109" spans="1:17" ht="12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75"/>
    </row>
    <row r="110" spans="1:17" ht="12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75"/>
    </row>
    <row r="111" spans="1:17" ht="12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75"/>
    </row>
    <row r="112" spans="1:17" ht="12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75"/>
    </row>
    <row r="113" spans="1:17" ht="12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75"/>
    </row>
    <row r="114" spans="1:17" ht="12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75"/>
    </row>
    <row r="115" spans="1:17" ht="12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75"/>
    </row>
    <row r="116" spans="1:17" ht="12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75"/>
    </row>
    <row r="117" spans="1:17" ht="12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75"/>
    </row>
    <row r="118" spans="1:17" ht="12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75"/>
    </row>
    <row r="119" spans="1:17" ht="12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75"/>
    </row>
    <row r="120" spans="1:17" ht="12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75"/>
    </row>
    <row r="121" spans="1:17" ht="12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75"/>
    </row>
    <row r="122" spans="1:17" ht="12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75"/>
    </row>
    <row r="123" spans="1:17" ht="12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75"/>
    </row>
    <row r="124" spans="1:17" ht="12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75"/>
    </row>
    <row r="125" spans="1:17" ht="12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75"/>
    </row>
    <row r="126" spans="1:17" ht="12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75"/>
    </row>
    <row r="127" spans="1:17" ht="12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75"/>
    </row>
    <row r="128" spans="1:17" ht="12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75"/>
    </row>
    <row r="129" spans="1:17" ht="12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75"/>
    </row>
    <row r="130" spans="1:17" ht="12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75"/>
    </row>
    <row r="131" spans="1:17" ht="12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75"/>
    </row>
    <row r="132" spans="1:17" ht="12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75"/>
    </row>
    <row r="133" spans="1:17" ht="12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75"/>
    </row>
    <row r="134" spans="1:17" ht="12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75"/>
    </row>
    <row r="135" spans="1:17" ht="12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75"/>
    </row>
    <row r="136" spans="1:17" ht="12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75"/>
    </row>
    <row r="137" spans="1:17" ht="12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75"/>
    </row>
    <row r="138" spans="1:17" ht="12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75"/>
    </row>
    <row r="139" spans="1:17" ht="12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75"/>
    </row>
    <row r="140" spans="1:17" ht="12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75"/>
    </row>
    <row r="141" spans="1:17" ht="12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75"/>
    </row>
    <row r="142" spans="1:17" ht="12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75"/>
    </row>
    <row r="143" spans="1:17" ht="12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75"/>
    </row>
    <row r="144" spans="1:17" ht="12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75"/>
    </row>
    <row r="145" spans="1:17" ht="12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75"/>
    </row>
    <row r="146" spans="1:17" ht="12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75"/>
    </row>
    <row r="147" spans="1:17" ht="12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75"/>
    </row>
    <row r="148" spans="1:17" ht="12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75"/>
    </row>
    <row r="149" spans="1:17" ht="12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75"/>
    </row>
    <row r="150" spans="1:17" ht="12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75"/>
    </row>
    <row r="151" spans="1:17" ht="12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75"/>
    </row>
    <row r="152" spans="1:17" ht="12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75"/>
    </row>
    <row r="153" spans="1:17" ht="12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75"/>
    </row>
    <row r="154" spans="1:17" ht="12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75"/>
    </row>
    <row r="155" spans="1:17" ht="12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75"/>
    </row>
    <row r="156" spans="1:17" ht="12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75"/>
    </row>
    <row r="157" spans="1:17" ht="12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75"/>
    </row>
    <row r="158" spans="1:17" ht="12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75"/>
    </row>
    <row r="159" spans="1:17" ht="12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75"/>
    </row>
    <row r="160" spans="1:17" ht="12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75"/>
    </row>
    <row r="161" spans="1:17" ht="12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75"/>
    </row>
    <row r="162" spans="1:17" ht="12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75"/>
    </row>
    <row r="163" spans="1:17" ht="12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75"/>
    </row>
    <row r="164" spans="1:17" ht="12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75"/>
    </row>
    <row r="165" spans="1:17" ht="12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75"/>
    </row>
    <row r="166" spans="1:17" ht="12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75"/>
    </row>
    <row r="167" spans="1:17" ht="12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75"/>
    </row>
    <row r="168" spans="1:17" ht="12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75"/>
    </row>
    <row r="169" spans="1:17" ht="12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75"/>
    </row>
    <row r="170" spans="1:17" ht="12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75"/>
    </row>
    <row r="171" spans="1:17" ht="12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75"/>
    </row>
    <row r="172" spans="1:17" ht="12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75"/>
    </row>
    <row r="173" spans="1:17" ht="12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75"/>
    </row>
    <row r="174" spans="1:17" ht="12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75"/>
    </row>
    <row r="175" spans="1:17" ht="12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75"/>
    </row>
    <row r="176" spans="1:17" ht="12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75"/>
    </row>
    <row r="177" spans="1:17" ht="12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75"/>
    </row>
    <row r="178" spans="1:17" ht="12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75"/>
    </row>
    <row r="179" spans="1:17" ht="12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75"/>
    </row>
    <row r="180" spans="1:17" ht="12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75"/>
    </row>
    <row r="181" spans="1:17" ht="12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75"/>
    </row>
    <row r="182" spans="1:17" ht="12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75"/>
    </row>
    <row r="183" spans="1:17" ht="12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75"/>
    </row>
    <row r="184" spans="1:17" ht="12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75"/>
    </row>
    <row r="185" spans="1:17" ht="12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75"/>
    </row>
    <row r="186" spans="1:17" ht="12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75"/>
    </row>
    <row r="187" spans="1:17" ht="12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75"/>
    </row>
    <row r="188" spans="1:17" ht="12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75"/>
    </row>
    <row r="189" spans="1:17" ht="12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75"/>
    </row>
    <row r="190" spans="1:17" ht="12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75"/>
    </row>
    <row r="191" spans="1:17" ht="12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75"/>
    </row>
    <row r="192" spans="1:17" ht="12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75"/>
    </row>
    <row r="193" spans="1:17" ht="12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75"/>
    </row>
    <row r="194" spans="1:17" ht="12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75"/>
    </row>
    <row r="195" spans="1:17" ht="12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75"/>
    </row>
    <row r="196" spans="1:17" ht="12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75"/>
    </row>
    <row r="197" spans="1:17" ht="12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75"/>
    </row>
    <row r="198" spans="1:17" ht="12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75"/>
    </row>
    <row r="199" spans="1:17" ht="12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75"/>
    </row>
    <row r="200" spans="1:17" ht="12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75"/>
    </row>
    <row r="201" spans="1:17" ht="12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75"/>
    </row>
    <row r="202" spans="1:17" ht="12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75"/>
    </row>
    <row r="203" spans="1:17" ht="12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75"/>
    </row>
    <row r="204" spans="1:17" ht="12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75"/>
    </row>
    <row r="205" spans="1:17" ht="12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75"/>
    </row>
    <row r="206" spans="1:17" ht="12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75"/>
    </row>
    <row r="207" spans="1:17" ht="12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75"/>
    </row>
    <row r="208" spans="1:17" ht="12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75"/>
    </row>
    <row r="209" spans="1:17" ht="12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75"/>
    </row>
    <row r="210" spans="1:17" ht="12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75"/>
    </row>
    <row r="211" spans="1:17" ht="12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75"/>
    </row>
    <row r="212" spans="1:17" ht="12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75"/>
    </row>
    <row r="213" spans="1:17" ht="12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75"/>
    </row>
    <row r="214" spans="1:17" ht="12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75"/>
    </row>
    <row r="215" spans="1:17" ht="12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75"/>
    </row>
    <row r="216" spans="1:17" ht="12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75"/>
    </row>
    <row r="217" spans="1:17" ht="12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75"/>
    </row>
    <row r="218" spans="1:17" ht="12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75"/>
    </row>
    <row r="219" spans="1:17" ht="12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75"/>
    </row>
    <row r="220" spans="1:17" ht="12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75"/>
    </row>
    <row r="221" spans="1:17" ht="12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75"/>
    </row>
    <row r="222" spans="1:17" ht="12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75"/>
    </row>
    <row r="223" spans="1:17" ht="12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75"/>
    </row>
    <row r="224" spans="1:17" ht="12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75"/>
    </row>
    <row r="225" spans="1:17" ht="12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75"/>
    </row>
    <row r="226" spans="1:17" ht="12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75"/>
    </row>
    <row r="227" spans="1:17" ht="12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75"/>
    </row>
    <row r="228" spans="1:17" ht="12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75"/>
    </row>
    <row r="229" spans="1:17" ht="12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75"/>
    </row>
    <row r="230" spans="1:17" ht="12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75"/>
    </row>
    <row r="231" spans="1:17" ht="12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75"/>
    </row>
    <row r="232" spans="1:17" ht="12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75"/>
    </row>
    <row r="233" spans="1:17" ht="12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75"/>
    </row>
    <row r="234" spans="1:17" ht="12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75"/>
    </row>
    <row r="235" spans="1:17" ht="12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75"/>
    </row>
    <row r="236" spans="1:17" ht="12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75"/>
    </row>
    <row r="237" spans="1:17" ht="12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75"/>
    </row>
    <row r="238" spans="1:17" ht="12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75"/>
    </row>
    <row r="239" spans="1:17" ht="12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75"/>
    </row>
    <row r="240" spans="1:17" ht="12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75"/>
    </row>
    <row r="241" spans="1:17" ht="12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75"/>
    </row>
    <row r="242" spans="1:17" ht="12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75"/>
    </row>
    <row r="243" spans="1:17" ht="12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75"/>
    </row>
    <row r="244" spans="1:17" ht="12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75"/>
    </row>
    <row r="245" spans="1:17" ht="12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75"/>
    </row>
    <row r="246" spans="1:17" ht="12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75"/>
    </row>
    <row r="247" spans="1:17" ht="12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75"/>
    </row>
    <row r="248" spans="1:17" ht="12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75"/>
    </row>
    <row r="249" spans="1:17" ht="12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75"/>
    </row>
    <row r="250" spans="1:17" ht="12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75"/>
    </row>
    <row r="251" spans="1:17" ht="12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75"/>
    </row>
    <row r="252" spans="1:17" ht="12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75"/>
    </row>
    <row r="253" spans="1:17" ht="12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75"/>
    </row>
    <row r="254" spans="1:17" ht="12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75"/>
    </row>
    <row r="255" spans="1:17" ht="12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75"/>
    </row>
    <row r="256" spans="1:17" ht="12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75"/>
    </row>
    <row r="257" spans="1:17" ht="12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75"/>
    </row>
    <row r="258" spans="1:17" ht="12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75"/>
    </row>
    <row r="259" spans="1:17" ht="12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75"/>
    </row>
    <row r="260" spans="1:17" ht="12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75"/>
    </row>
    <row r="261" spans="1:17" ht="12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75"/>
    </row>
    <row r="262" spans="1:17" ht="12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75"/>
    </row>
    <row r="263" spans="1:17" ht="12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75"/>
    </row>
    <row r="264" spans="1:17" ht="12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75"/>
    </row>
    <row r="265" spans="1:17" ht="12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75"/>
    </row>
    <row r="266" spans="1:17" ht="12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75"/>
    </row>
    <row r="267" spans="1:17" ht="12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75"/>
    </row>
    <row r="268" spans="1:17" ht="12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75"/>
    </row>
    <row r="269" spans="1:17" ht="12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75"/>
    </row>
    <row r="270" spans="1:17" ht="12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75"/>
    </row>
    <row r="271" spans="1:17" ht="12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75"/>
    </row>
    <row r="272" spans="1:17" ht="12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75"/>
    </row>
    <row r="273" spans="1:17" ht="12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75"/>
    </row>
    <row r="274" spans="1:17" ht="12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75"/>
    </row>
    <row r="275" spans="1:17" ht="12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75"/>
    </row>
    <row r="276" spans="1:17" ht="12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75"/>
    </row>
    <row r="277" spans="1:17" ht="12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75"/>
    </row>
    <row r="278" spans="1:17" ht="12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75"/>
    </row>
    <row r="279" spans="1:17" ht="12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75"/>
    </row>
    <row r="280" spans="1:17" ht="12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75"/>
    </row>
    <row r="281" spans="1:17" ht="12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75"/>
    </row>
    <row r="282" spans="1:17" ht="12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75"/>
    </row>
    <row r="283" spans="1:17" ht="12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75"/>
    </row>
    <row r="284" spans="1:17" ht="12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75"/>
    </row>
    <row r="285" spans="1:17" ht="12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75"/>
    </row>
    <row r="286" spans="1:17" ht="12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75"/>
    </row>
    <row r="287" spans="1:17" ht="12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75"/>
    </row>
    <row r="288" spans="1:17" ht="12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75"/>
    </row>
    <row r="289" spans="1:17" ht="12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75"/>
    </row>
    <row r="290" spans="1:17" ht="12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75"/>
    </row>
    <row r="291" spans="1:17" ht="12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75"/>
    </row>
    <row r="292" spans="1:17" ht="12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75"/>
    </row>
    <row r="293" spans="1:17" ht="12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75"/>
    </row>
    <row r="294" spans="1:17" ht="12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75"/>
    </row>
    <row r="295" spans="1:17" ht="12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75"/>
    </row>
    <row r="296" spans="1:17" ht="12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75"/>
    </row>
    <row r="297" spans="1:17" ht="12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75"/>
    </row>
    <row r="298" spans="1:17" ht="12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75"/>
    </row>
    <row r="299" spans="1:17" ht="12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75"/>
    </row>
    <row r="300" spans="1:17" ht="12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75"/>
    </row>
    <row r="301" spans="1:17" ht="12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75"/>
    </row>
    <row r="302" spans="1:17" ht="12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75"/>
    </row>
    <row r="303" spans="1:17" ht="12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75"/>
    </row>
    <row r="304" spans="1:17" ht="12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75"/>
    </row>
    <row r="305" spans="1:17" ht="12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75"/>
    </row>
    <row r="306" spans="1:17" ht="12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75"/>
    </row>
    <row r="307" spans="1:17" ht="12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75"/>
    </row>
    <row r="308" spans="1:17" ht="12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75"/>
    </row>
    <row r="309" spans="1:17" ht="12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75"/>
    </row>
    <row r="310" spans="1:17" ht="12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75"/>
    </row>
    <row r="311" spans="1:17" ht="12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75"/>
    </row>
    <row r="312" spans="1:17" ht="12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75"/>
    </row>
    <row r="313" spans="1:17" ht="12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75"/>
    </row>
    <row r="314" spans="1:17" ht="12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75"/>
    </row>
    <row r="315" spans="1:17" ht="12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75"/>
    </row>
    <row r="316" spans="1:17" ht="12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75"/>
    </row>
    <row r="317" spans="1:17" ht="12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75"/>
    </row>
    <row r="318" spans="1:17" ht="12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75"/>
    </row>
    <row r="319" spans="1:17" ht="12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75"/>
    </row>
    <row r="320" spans="1:17" ht="12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75"/>
    </row>
    <row r="321" spans="1:17" ht="12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75"/>
    </row>
    <row r="322" spans="1:17" ht="12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75"/>
    </row>
    <row r="323" spans="1:17" ht="12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75"/>
    </row>
    <row r="324" spans="1:17" ht="12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75"/>
    </row>
    <row r="325" spans="1:17" ht="12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75"/>
    </row>
    <row r="326" spans="1:17" ht="12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75"/>
    </row>
    <row r="327" spans="1:17" ht="12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75"/>
    </row>
    <row r="328" spans="1:17" ht="12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75"/>
    </row>
    <row r="329" spans="1:17" ht="12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75"/>
    </row>
    <row r="330" spans="1:17" ht="12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75"/>
    </row>
    <row r="331" spans="1:17" ht="12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75"/>
    </row>
    <row r="332" spans="1:17" ht="12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75"/>
    </row>
    <row r="333" spans="1:17" ht="12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75"/>
    </row>
    <row r="334" spans="1:17" ht="12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75"/>
    </row>
    <row r="335" spans="1:17" ht="12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75"/>
    </row>
    <row r="336" spans="1:17" ht="12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75"/>
    </row>
    <row r="337" spans="1:17" ht="12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75"/>
    </row>
    <row r="338" spans="1:17" ht="12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75"/>
    </row>
    <row r="339" spans="1:17" ht="12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75"/>
    </row>
    <row r="340" spans="1:17" ht="12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75"/>
    </row>
    <row r="341" spans="1:17" ht="12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75"/>
    </row>
    <row r="342" spans="1:17" ht="12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75"/>
    </row>
    <row r="343" spans="1:17" ht="12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75"/>
    </row>
    <row r="344" spans="1:17" ht="12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75"/>
    </row>
    <row r="345" spans="1:17" ht="12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75"/>
    </row>
    <row r="346" spans="1:17" ht="12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75"/>
    </row>
    <row r="347" spans="1:17" ht="12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75"/>
    </row>
    <row r="348" spans="1:17" ht="12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75"/>
    </row>
    <row r="349" spans="1:17" ht="12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75"/>
    </row>
    <row r="350" spans="1:17" ht="12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75"/>
    </row>
    <row r="351" spans="1:17" ht="12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75"/>
    </row>
    <row r="352" spans="1:17" ht="12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75"/>
    </row>
    <row r="353" spans="1:17" ht="12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75"/>
    </row>
    <row r="354" spans="1:17" ht="12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75"/>
    </row>
    <row r="355" spans="1:17" ht="12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75"/>
    </row>
    <row r="356" spans="1:17" ht="12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75"/>
    </row>
    <row r="357" spans="1:17" ht="12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75"/>
    </row>
    <row r="358" spans="1:17" ht="12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75"/>
    </row>
    <row r="359" spans="1:17" ht="12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75"/>
    </row>
    <row r="360" spans="1:17" ht="12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75"/>
    </row>
    <row r="361" spans="1:17" ht="12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75"/>
    </row>
    <row r="362" spans="1:17" ht="12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75"/>
    </row>
    <row r="363" spans="1:17" ht="12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75"/>
    </row>
    <row r="364" spans="1:17" ht="12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75"/>
    </row>
    <row r="365" spans="1:17" ht="12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75"/>
    </row>
    <row r="366" spans="1:17" ht="12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75"/>
    </row>
    <row r="367" spans="1:17" ht="12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75"/>
    </row>
    <row r="368" spans="1:17" ht="12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75"/>
    </row>
    <row r="369" spans="1:17" ht="12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75"/>
    </row>
    <row r="370" spans="1:17" ht="12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75"/>
    </row>
    <row r="371" spans="1:17" ht="12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75"/>
    </row>
    <row r="372" spans="1:17" ht="12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75"/>
    </row>
    <row r="373" spans="1:17" ht="12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75"/>
    </row>
    <row r="374" spans="1:17" ht="12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75"/>
    </row>
    <row r="375" spans="1:17" ht="12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75"/>
    </row>
    <row r="376" spans="1:17" ht="12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75"/>
    </row>
    <row r="377" spans="1:17" ht="12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75"/>
    </row>
    <row r="378" spans="1:17" ht="12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75"/>
    </row>
    <row r="379" spans="1:17" ht="12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75"/>
    </row>
    <row r="380" spans="1:17" ht="12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75"/>
    </row>
    <row r="381" spans="1:17" ht="12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75"/>
    </row>
    <row r="382" spans="1:17" ht="12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75"/>
    </row>
    <row r="383" spans="1:17" ht="12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75"/>
    </row>
    <row r="384" spans="1:17" ht="12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75"/>
    </row>
    <row r="385" spans="1:17" ht="12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75"/>
    </row>
    <row r="386" spans="1:17" ht="12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75"/>
    </row>
    <row r="387" spans="1:17" ht="12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75"/>
    </row>
    <row r="388" spans="1:17" ht="12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75"/>
    </row>
    <row r="389" spans="1:17" ht="12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75"/>
    </row>
    <row r="390" spans="1:17" ht="12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75"/>
    </row>
    <row r="391" spans="1:17" ht="12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75"/>
    </row>
    <row r="392" spans="1:17" ht="12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75"/>
    </row>
    <row r="393" spans="1:17" ht="12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75"/>
    </row>
    <row r="394" spans="1:17" ht="12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75"/>
    </row>
    <row r="395" spans="1:17" ht="12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75"/>
    </row>
    <row r="396" spans="1:17" ht="12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75"/>
    </row>
    <row r="397" spans="1:17" ht="12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75"/>
    </row>
    <row r="398" spans="1:17" ht="12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75"/>
    </row>
    <row r="399" spans="1:17" ht="12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75"/>
    </row>
    <row r="400" spans="1:17" ht="12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75"/>
    </row>
    <row r="401" spans="1:17" ht="12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75"/>
    </row>
    <row r="402" spans="1:17" ht="12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75"/>
    </row>
    <row r="403" spans="1:17" ht="12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75"/>
    </row>
    <row r="404" spans="1:17" ht="12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75"/>
    </row>
    <row r="405" spans="1:17" ht="12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75"/>
    </row>
    <row r="406" spans="1:17" ht="12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75"/>
    </row>
    <row r="407" spans="1:17" ht="12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75"/>
    </row>
    <row r="408" spans="1:17" ht="12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75"/>
    </row>
    <row r="409" spans="1:17" ht="12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75"/>
    </row>
    <row r="410" spans="1:17" ht="12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75"/>
    </row>
    <row r="411" spans="1:17" ht="12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75"/>
    </row>
    <row r="412" spans="1:17" ht="12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75"/>
    </row>
    <row r="413" spans="1:17" ht="12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75"/>
    </row>
    <row r="414" spans="1:17" ht="12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75"/>
    </row>
    <row r="415" spans="1:17" ht="12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75"/>
    </row>
    <row r="416" spans="1:17" ht="12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75"/>
    </row>
    <row r="417" spans="1:17" ht="12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75"/>
    </row>
    <row r="418" spans="1:17" ht="12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75"/>
    </row>
    <row r="419" spans="1:17" ht="12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75"/>
    </row>
    <row r="420" spans="1:17" ht="12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75"/>
    </row>
    <row r="421" spans="1:17" ht="12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75"/>
    </row>
    <row r="422" spans="1:17" ht="12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75"/>
    </row>
    <row r="423" spans="1:17" ht="12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75"/>
    </row>
    <row r="424" spans="1:17" ht="12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75"/>
    </row>
    <row r="425" spans="1:17" ht="12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75"/>
    </row>
    <row r="426" spans="1:17" ht="12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75"/>
    </row>
    <row r="427" spans="1:17" ht="12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75"/>
    </row>
    <row r="428" spans="1:17" ht="12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75"/>
    </row>
    <row r="429" spans="1:17" ht="12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75"/>
    </row>
    <row r="430" spans="1:17" ht="12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75"/>
    </row>
    <row r="431" spans="1:17" ht="12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75"/>
    </row>
    <row r="432" spans="1:17" ht="12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75"/>
    </row>
    <row r="433" spans="1:17" ht="12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75"/>
    </row>
    <row r="434" spans="1:17" ht="12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75"/>
    </row>
    <row r="435" spans="1:17" ht="12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75"/>
    </row>
    <row r="436" spans="1:17" ht="12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75"/>
    </row>
    <row r="437" spans="1:17" ht="12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75"/>
    </row>
    <row r="438" spans="1:17" ht="12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75"/>
    </row>
    <row r="439" spans="1:17" ht="12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75"/>
    </row>
    <row r="440" spans="1:17" ht="12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75"/>
    </row>
    <row r="441" spans="1:17" ht="12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75"/>
    </row>
    <row r="442" spans="1:17" ht="12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75"/>
    </row>
    <row r="443" spans="1:17" ht="12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75"/>
    </row>
    <row r="444" spans="1:17" ht="12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75"/>
    </row>
    <row r="445" spans="1:17" ht="12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75"/>
    </row>
    <row r="446" spans="1:17" ht="12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75"/>
    </row>
    <row r="447" spans="1:17" ht="12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75"/>
    </row>
    <row r="448" spans="1:17" ht="12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75"/>
    </row>
    <row r="449" spans="1:17" ht="12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75"/>
    </row>
    <row r="450" spans="1:17" ht="12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75"/>
    </row>
    <row r="451" spans="1:17" ht="12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75"/>
    </row>
    <row r="452" spans="1:17" ht="12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75"/>
    </row>
    <row r="453" spans="1:17" ht="12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75"/>
    </row>
    <row r="454" spans="1:17" ht="12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75"/>
    </row>
    <row r="455" spans="1:17" ht="12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75"/>
    </row>
    <row r="456" spans="1:17" ht="12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75"/>
    </row>
    <row r="457" spans="1:17" ht="12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75"/>
    </row>
    <row r="458" spans="1:17" ht="12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75"/>
    </row>
    <row r="459" spans="1:17" ht="12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75"/>
    </row>
    <row r="460" spans="1:17" ht="12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75"/>
    </row>
    <row r="461" spans="1:17" ht="12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75"/>
    </row>
    <row r="462" spans="1:17" ht="12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75"/>
    </row>
    <row r="463" spans="1:17" ht="12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75"/>
    </row>
    <row r="464" spans="1:17" ht="12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75"/>
    </row>
    <row r="465" spans="1:17" ht="12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75"/>
    </row>
    <row r="466" spans="1:17" ht="12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75"/>
    </row>
    <row r="467" spans="1:17" ht="12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75"/>
    </row>
    <row r="468" spans="1:17" ht="12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75"/>
    </row>
    <row r="469" spans="1:17" ht="12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75"/>
    </row>
    <row r="470" spans="1:17" ht="12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75"/>
    </row>
    <row r="471" spans="1:17" ht="12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75"/>
    </row>
    <row r="472" spans="1:17" ht="12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75"/>
    </row>
    <row r="473" spans="1:17" ht="12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75"/>
    </row>
    <row r="474" spans="1:17" ht="12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75"/>
    </row>
    <row r="475" spans="1:17" ht="12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75"/>
    </row>
    <row r="476" spans="1:17" ht="12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75"/>
    </row>
    <row r="477" spans="1:17" ht="12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75"/>
    </row>
    <row r="478" spans="1:17" ht="12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75"/>
    </row>
    <row r="479" spans="1:17" ht="12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75"/>
    </row>
    <row r="480" spans="1:17" ht="12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75"/>
    </row>
    <row r="481" spans="1:17" ht="12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75"/>
    </row>
    <row r="482" spans="1:17" ht="12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75"/>
    </row>
    <row r="483" spans="1:17" ht="12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75"/>
    </row>
    <row r="484" spans="1:17" ht="12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75"/>
    </row>
    <row r="485" spans="1:17" ht="12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75"/>
    </row>
    <row r="486" spans="1:17" ht="12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75"/>
    </row>
    <row r="487" spans="1:17" ht="12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75"/>
    </row>
    <row r="488" spans="1:17" ht="12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75"/>
    </row>
    <row r="489" spans="1:17" ht="12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75"/>
    </row>
    <row r="490" spans="1:17" ht="12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75"/>
    </row>
    <row r="491" spans="1:17" ht="12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75"/>
    </row>
    <row r="492" spans="1:17" ht="12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75"/>
    </row>
    <row r="493" spans="1:17" ht="12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75"/>
    </row>
    <row r="494" spans="1:17" ht="12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75"/>
    </row>
    <row r="495" spans="1:17" ht="12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75"/>
    </row>
    <row r="496" spans="1:17" ht="12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75"/>
    </row>
    <row r="497" spans="1:17" ht="12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75"/>
    </row>
    <row r="498" spans="1:17" ht="12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75"/>
    </row>
    <row r="499" spans="1:17" ht="12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75"/>
    </row>
    <row r="500" spans="1:17" ht="12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75"/>
    </row>
    <row r="501" spans="1:17" ht="12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75"/>
    </row>
    <row r="502" spans="1:17" ht="12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75"/>
    </row>
    <row r="503" spans="1:17" ht="12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75"/>
    </row>
    <row r="504" spans="1:17" ht="12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75"/>
    </row>
    <row r="505" spans="1:17" ht="12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75"/>
    </row>
    <row r="506" spans="1:17" ht="12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75"/>
    </row>
    <row r="507" spans="1:17" ht="12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75"/>
    </row>
    <row r="508" spans="1:17" ht="12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75"/>
    </row>
    <row r="509" spans="1:17" ht="12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75"/>
    </row>
    <row r="510" spans="1:17" ht="12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75"/>
    </row>
    <row r="511" spans="1:17" ht="12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75"/>
    </row>
    <row r="512" spans="1:17" ht="12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75"/>
    </row>
    <row r="513" spans="1:17" ht="12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75"/>
    </row>
    <row r="514" spans="1:17" ht="12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75"/>
    </row>
    <row r="515" spans="1:17" ht="12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75"/>
    </row>
    <row r="516" spans="1:17" ht="12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75"/>
    </row>
    <row r="517" spans="1:17" ht="12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75"/>
    </row>
    <row r="518" spans="1:17" ht="12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75"/>
    </row>
    <row r="519" spans="1:17" ht="12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75"/>
    </row>
    <row r="520" spans="1:17" ht="12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75"/>
    </row>
    <row r="521" spans="1:17" ht="12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75"/>
    </row>
    <row r="522" spans="1:17" ht="12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75"/>
    </row>
    <row r="523" spans="1:17" ht="12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75"/>
    </row>
    <row r="524" spans="1:17" ht="12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75"/>
    </row>
    <row r="525" spans="1:17" ht="12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75"/>
    </row>
    <row r="526" spans="1:17" ht="12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75"/>
    </row>
    <row r="527" spans="1:17" ht="12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75"/>
    </row>
    <row r="528" spans="1:17" ht="12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75"/>
    </row>
    <row r="529" spans="1:17" ht="12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75"/>
    </row>
    <row r="530" spans="1:17" ht="12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75"/>
    </row>
    <row r="531" spans="1:17" ht="12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75"/>
    </row>
    <row r="532" spans="1:17" ht="12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75"/>
    </row>
    <row r="533" spans="1:17" ht="12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75"/>
    </row>
    <row r="534" spans="1:17" ht="12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75"/>
    </row>
    <row r="535" spans="1:17" ht="12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75"/>
    </row>
    <row r="536" spans="1:17" ht="12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75"/>
    </row>
    <row r="537" spans="1:17" ht="12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75"/>
    </row>
    <row r="538" spans="1:17" ht="12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75"/>
    </row>
    <row r="539" spans="1:17" ht="12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75"/>
    </row>
    <row r="540" spans="1:17" ht="12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75"/>
    </row>
    <row r="541" spans="1:17" ht="12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75"/>
    </row>
    <row r="542" spans="1:17" ht="12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75"/>
    </row>
    <row r="543" spans="1:17" ht="12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75"/>
    </row>
    <row r="544" spans="1:17" ht="12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75"/>
    </row>
    <row r="545" spans="1:17" ht="12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75"/>
    </row>
    <row r="546" spans="1:17" ht="12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75"/>
    </row>
    <row r="547" spans="1:17" ht="12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75"/>
    </row>
    <row r="548" spans="1:17" ht="12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75"/>
    </row>
    <row r="549" spans="1:17" ht="12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75"/>
    </row>
    <row r="550" spans="1:17" ht="12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75"/>
    </row>
    <row r="551" spans="1:17" ht="12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75"/>
    </row>
    <row r="552" spans="1:17" ht="12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75"/>
    </row>
    <row r="553" spans="1:17" ht="12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75"/>
    </row>
    <row r="554" spans="1:17" ht="12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75"/>
    </row>
    <row r="555" spans="1:17" ht="12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75"/>
    </row>
    <row r="556" spans="1:17" ht="12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75"/>
    </row>
    <row r="557" spans="1:17" ht="12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75"/>
    </row>
    <row r="558" spans="1:17" ht="12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75"/>
    </row>
    <row r="559" spans="1:17" ht="12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75"/>
    </row>
    <row r="560" spans="1:17" ht="12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75"/>
    </row>
    <row r="561" spans="1:17" ht="12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75"/>
    </row>
    <row r="562" spans="1:17" ht="12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75"/>
    </row>
    <row r="563" spans="1:17" ht="12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75"/>
    </row>
    <row r="564" spans="1:17" ht="12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75"/>
    </row>
    <row r="565" spans="1:17" ht="12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75"/>
    </row>
    <row r="566" spans="1:17" ht="12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75"/>
    </row>
    <row r="567" spans="1:17" ht="12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75"/>
    </row>
    <row r="568" spans="1:17" ht="12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75"/>
    </row>
    <row r="569" spans="1:17" ht="12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75"/>
    </row>
    <row r="570" spans="1:17" ht="12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75"/>
    </row>
    <row r="571" spans="1:17" ht="12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75"/>
    </row>
    <row r="572" spans="1:17" ht="12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75"/>
    </row>
    <row r="573" spans="1:17" ht="12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75"/>
    </row>
    <row r="574" spans="1:17" ht="12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75"/>
    </row>
    <row r="575" spans="1:17" ht="12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75"/>
    </row>
    <row r="576" spans="1:17" ht="12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75"/>
    </row>
    <row r="577" spans="1:17" ht="12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75"/>
    </row>
    <row r="578" spans="1:17" ht="12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75"/>
    </row>
    <row r="579" spans="1:17" ht="12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75"/>
    </row>
    <row r="580" spans="1:17" ht="12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75"/>
    </row>
    <row r="581" spans="1:17" ht="12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75"/>
    </row>
    <row r="582" spans="1:17" ht="12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75"/>
    </row>
    <row r="583" spans="1:17" ht="12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75"/>
    </row>
    <row r="584" spans="1:17" ht="12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75"/>
    </row>
    <row r="585" spans="1:17" ht="12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75"/>
    </row>
    <row r="586" spans="1:17" ht="12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75"/>
    </row>
    <row r="587" spans="1:17" ht="12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75"/>
    </row>
    <row r="588" spans="1:17" ht="12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75"/>
    </row>
    <row r="589" spans="1:17" ht="12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75"/>
    </row>
    <row r="590" spans="1:17" ht="12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75"/>
    </row>
    <row r="591" spans="1:17" ht="12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75"/>
    </row>
    <row r="592" spans="1:17" ht="12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75"/>
    </row>
    <row r="593" spans="1:17" ht="12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75"/>
    </row>
    <row r="594" spans="1:17" ht="12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75"/>
    </row>
    <row r="595" spans="1:17" ht="12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75"/>
    </row>
    <row r="596" spans="1:17" ht="12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75"/>
    </row>
    <row r="597" spans="1:17" ht="12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75"/>
    </row>
    <row r="598" spans="1:17" ht="12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75"/>
    </row>
    <row r="599" spans="1:17" ht="12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75"/>
    </row>
    <row r="600" spans="1:17" ht="12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75"/>
    </row>
    <row r="601" spans="1:17" ht="12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75"/>
    </row>
    <row r="602" spans="1:17" ht="12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75"/>
    </row>
    <row r="603" spans="1:17" ht="12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75"/>
    </row>
    <row r="604" spans="1:17" ht="12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75"/>
    </row>
    <row r="605" spans="1:17" ht="12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75"/>
    </row>
    <row r="606" spans="1:17" ht="12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75"/>
    </row>
    <row r="607" spans="1:17" ht="12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75"/>
    </row>
    <row r="608" spans="1:17" ht="12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75"/>
    </row>
    <row r="609" spans="1:17" ht="12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75"/>
    </row>
    <row r="610" spans="1:17" ht="12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75"/>
    </row>
    <row r="611" spans="1:17" ht="12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75"/>
    </row>
    <row r="612" spans="1:17" ht="12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75"/>
    </row>
    <row r="613" spans="1:17" ht="12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75"/>
    </row>
    <row r="614" spans="1:17" ht="12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75"/>
    </row>
    <row r="615" spans="1:17" ht="12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75"/>
    </row>
    <row r="616" spans="1:17" ht="12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75"/>
    </row>
    <row r="617" spans="1:17" ht="12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75"/>
    </row>
    <row r="618" spans="1:17" ht="12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75"/>
    </row>
    <row r="619" spans="1:17" ht="12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75"/>
    </row>
    <row r="620" spans="1:17" ht="12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75"/>
    </row>
    <row r="621" spans="1:17" ht="12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75"/>
    </row>
    <row r="622" spans="1:17" ht="12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75"/>
    </row>
    <row r="623" spans="1:17" ht="12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75"/>
    </row>
    <row r="624" spans="1:17" ht="12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75"/>
    </row>
    <row r="625" spans="1:17" ht="12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75"/>
    </row>
    <row r="626" spans="1:17" ht="12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75"/>
    </row>
    <row r="627" spans="1:17" ht="12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75"/>
    </row>
    <row r="628" spans="1:17" ht="12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75"/>
    </row>
    <row r="629" spans="1:17" ht="12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75"/>
    </row>
    <row r="630" spans="1:17" ht="12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75"/>
    </row>
    <row r="631" spans="1:17" ht="12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75"/>
    </row>
    <row r="632" spans="1:17" ht="12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75"/>
    </row>
    <row r="633" spans="1:17" ht="12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75"/>
    </row>
    <row r="634" spans="1:17" ht="12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75"/>
    </row>
    <row r="635" spans="1:17" ht="12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75"/>
    </row>
    <row r="636" spans="1:17" ht="12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75"/>
    </row>
    <row r="637" spans="1:17" ht="12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75"/>
    </row>
    <row r="638" spans="1:17" ht="12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75"/>
    </row>
    <row r="639" spans="1:17" ht="12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75"/>
    </row>
    <row r="640" spans="1:17" ht="12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75"/>
    </row>
    <row r="641" spans="1:17" ht="12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75"/>
    </row>
    <row r="642" spans="1:17" ht="12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75"/>
    </row>
    <row r="643" spans="1:17" ht="12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75"/>
    </row>
    <row r="644" spans="1:17" ht="12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75"/>
    </row>
    <row r="645" spans="1:17" ht="12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75"/>
    </row>
    <row r="646" spans="1:17" ht="12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75"/>
    </row>
    <row r="647" spans="1:17" ht="12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75"/>
    </row>
    <row r="648" spans="1:17" ht="12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75"/>
    </row>
    <row r="649" spans="1:17" ht="12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75"/>
    </row>
    <row r="650" spans="1:17" ht="12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75"/>
    </row>
    <row r="651" spans="1:17" ht="12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75"/>
    </row>
    <row r="652" spans="1:17" ht="12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75"/>
    </row>
    <row r="653" spans="1:17" ht="12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75"/>
    </row>
    <row r="654" spans="1:17" ht="12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75"/>
    </row>
    <row r="655" spans="1:17" ht="12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75"/>
    </row>
    <row r="656" spans="1:17" ht="12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75"/>
    </row>
    <row r="657" spans="1:17" ht="12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75"/>
    </row>
    <row r="658" spans="1:17" ht="12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75"/>
    </row>
    <row r="659" spans="1:17" ht="12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75"/>
    </row>
    <row r="660" spans="1:17" ht="12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75"/>
    </row>
    <row r="661" spans="1:17" ht="12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75"/>
    </row>
    <row r="662" spans="1:17" ht="12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75"/>
    </row>
    <row r="663" spans="1:17" ht="12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75"/>
    </row>
    <row r="664" spans="1:17" ht="12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75"/>
    </row>
    <row r="665" spans="1:17" ht="12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75"/>
    </row>
    <row r="666" spans="1:17" ht="12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75"/>
    </row>
    <row r="667" spans="1:17" ht="12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75"/>
    </row>
    <row r="668" spans="1:17" ht="12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75"/>
    </row>
    <row r="669" spans="1:17" ht="12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75"/>
    </row>
    <row r="670" spans="1:17" ht="12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75"/>
    </row>
    <row r="671" spans="1:17" ht="12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75"/>
    </row>
    <row r="672" spans="1:17" ht="12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75"/>
    </row>
    <row r="673" spans="1:17" ht="12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75"/>
    </row>
    <row r="674" spans="1:17" ht="12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75"/>
    </row>
    <row r="675" spans="1:17" ht="12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75"/>
    </row>
    <row r="676" spans="1:17" ht="12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75"/>
    </row>
    <row r="677" spans="1:17" ht="12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75"/>
    </row>
    <row r="678" spans="1:17" ht="12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75"/>
    </row>
    <row r="679" spans="1:17" ht="12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75"/>
    </row>
    <row r="680" spans="1:17" ht="12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75"/>
    </row>
    <row r="681" spans="1:17" ht="12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75"/>
    </row>
    <row r="682" spans="1:17" ht="12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75"/>
    </row>
    <row r="683" spans="1:17" ht="12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75"/>
    </row>
    <row r="684" spans="1:17" ht="12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75"/>
    </row>
    <row r="685" spans="1:17" ht="12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75"/>
    </row>
    <row r="686" spans="1:17" ht="12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75"/>
    </row>
    <row r="687" spans="1:17" ht="12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75"/>
    </row>
    <row r="688" spans="1:17" ht="12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75"/>
    </row>
    <row r="689" spans="1:17" ht="12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75"/>
    </row>
    <row r="690" spans="1:17" ht="12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75"/>
    </row>
    <row r="691" spans="1:17" ht="12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75"/>
    </row>
    <row r="692" spans="1:17" ht="12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75"/>
    </row>
    <row r="693" spans="1:17" ht="12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75"/>
    </row>
    <row r="694" spans="1:17" ht="12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75"/>
    </row>
    <row r="695" spans="1:17" ht="12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75"/>
    </row>
    <row r="696" spans="1:17" ht="12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75"/>
    </row>
    <row r="697" spans="1:17" ht="12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75"/>
    </row>
    <row r="698" spans="1:17" ht="12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75"/>
    </row>
    <row r="699" spans="1:17" ht="12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75"/>
    </row>
    <row r="700" spans="1:17" ht="12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75"/>
    </row>
    <row r="701" spans="1:17" ht="12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75"/>
    </row>
    <row r="702" spans="1:17" ht="12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75"/>
    </row>
    <row r="703" spans="1:17" ht="12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75"/>
    </row>
    <row r="704" spans="1:17" ht="12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75"/>
    </row>
    <row r="705" spans="1:17" ht="12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75"/>
    </row>
    <row r="706" spans="1:17" ht="12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75"/>
    </row>
    <row r="707" spans="1:17" ht="12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75"/>
    </row>
    <row r="708" spans="1:17" ht="12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75"/>
    </row>
    <row r="709" spans="1:17" ht="12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75"/>
    </row>
    <row r="710" spans="1:17" ht="12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75"/>
    </row>
    <row r="711" spans="1:17" ht="12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75"/>
    </row>
    <row r="712" spans="1:17" ht="12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75"/>
    </row>
    <row r="713" spans="1:17" ht="12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75"/>
    </row>
    <row r="714" spans="1:17" ht="12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75"/>
    </row>
    <row r="715" spans="1:17" ht="12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75"/>
    </row>
    <row r="716" spans="1:17" ht="12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75"/>
    </row>
    <row r="717" spans="1:17" ht="12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75"/>
    </row>
    <row r="718" spans="1:17" ht="12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75"/>
    </row>
    <row r="719" spans="1:17" ht="12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75"/>
    </row>
    <row r="720" spans="1:17" ht="12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75"/>
    </row>
    <row r="721" spans="1:17" ht="12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75"/>
    </row>
    <row r="722" spans="1:17" ht="12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75"/>
    </row>
    <row r="723" spans="1:17" ht="12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75"/>
    </row>
    <row r="724" spans="1:17" ht="12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75"/>
    </row>
    <row r="725" spans="1:17" ht="12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75"/>
    </row>
    <row r="726" spans="1:17" ht="12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75"/>
    </row>
    <row r="727" spans="1:17" ht="12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75"/>
    </row>
    <row r="728" spans="1:17" ht="12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75"/>
    </row>
    <row r="729" spans="1:17" ht="12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75"/>
    </row>
    <row r="730" spans="1:17" ht="12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75"/>
    </row>
    <row r="731" spans="1:17" ht="12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75"/>
    </row>
    <row r="732" spans="1:17" ht="12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75"/>
    </row>
    <row r="733" spans="1:17" ht="12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75"/>
    </row>
    <row r="734" spans="1:17" ht="12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75"/>
    </row>
    <row r="735" spans="1:17" ht="12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75"/>
    </row>
    <row r="736" spans="1:17" ht="12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75"/>
    </row>
    <row r="737" spans="1:17" ht="12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75"/>
    </row>
    <row r="738" spans="1:17" ht="12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75"/>
    </row>
    <row r="739" spans="1:17" ht="12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75"/>
    </row>
    <row r="740" spans="1:17" ht="12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75"/>
    </row>
    <row r="741" spans="1:17" ht="12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75"/>
    </row>
    <row r="742" spans="1:17" ht="12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75"/>
    </row>
    <row r="743" spans="1:17" ht="12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75"/>
    </row>
    <row r="744" spans="1:17" ht="12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75"/>
    </row>
    <row r="745" spans="1:17" ht="12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75"/>
    </row>
    <row r="746" spans="1:17" ht="12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75"/>
    </row>
    <row r="747" spans="1:17" ht="12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75"/>
    </row>
    <row r="748" spans="1:17" ht="12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75"/>
    </row>
    <row r="749" spans="1:17" ht="12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75"/>
    </row>
    <row r="750" spans="1:17" ht="12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75"/>
    </row>
    <row r="751" spans="1:17" ht="12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75"/>
    </row>
    <row r="752" spans="1:17" ht="12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75"/>
    </row>
    <row r="753" spans="1:17" ht="12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75"/>
    </row>
    <row r="754" spans="1:17" ht="12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75"/>
    </row>
    <row r="755" spans="1:17" ht="12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75"/>
    </row>
    <row r="756" spans="1:17" ht="12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75"/>
    </row>
    <row r="757" spans="1:17" ht="12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75"/>
    </row>
    <row r="758" spans="1:17" ht="12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75"/>
    </row>
    <row r="759" spans="1:17" ht="12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75"/>
    </row>
    <row r="760" spans="1:17" ht="12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75"/>
    </row>
    <row r="761" spans="1:17" ht="12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75"/>
    </row>
    <row r="762" spans="1:17" ht="12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75"/>
    </row>
    <row r="763" spans="1:17" ht="12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75"/>
    </row>
    <row r="764" spans="1:17" ht="12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75"/>
    </row>
    <row r="765" spans="1:17" ht="12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75"/>
    </row>
    <row r="766" spans="1:17" ht="12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75"/>
    </row>
    <row r="767" spans="1:17" ht="12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75"/>
    </row>
    <row r="768" spans="1:17" ht="12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75"/>
    </row>
    <row r="769" spans="1:17" ht="12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75"/>
    </row>
    <row r="770" spans="1:17" ht="12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75"/>
    </row>
    <row r="771" spans="1:17" ht="12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75"/>
    </row>
    <row r="772" spans="1:17" ht="12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75"/>
    </row>
    <row r="773" spans="1:17" ht="12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75"/>
    </row>
    <row r="774" spans="1:17" ht="12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75"/>
    </row>
    <row r="775" spans="1:17" ht="12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75"/>
    </row>
    <row r="776" spans="1:17" ht="12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75"/>
    </row>
    <row r="777" spans="1:17" ht="12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75"/>
    </row>
    <row r="778" spans="1:17" ht="12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75"/>
    </row>
    <row r="779" spans="1:17" ht="12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75"/>
    </row>
    <row r="780" spans="1:17" ht="12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75"/>
    </row>
    <row r="781" spans="1:17" ht="12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75"/>
    </row>
    <row r="782" spans="1:17" ht="12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75"/>
    </row>
    <row r="783" spans="1:17" ht="12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75"/>
    </row>
    <row r="784" spans="1:17" ht="12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75"/>
    </row>
    <row r="785" spans="1:17" ht="12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75"/>
    </row>
    <row r="786" spans="1:17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75"/>
    </row>
    <row r="787" spans="1:17" ht="12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75"/>
    </row>
    <row r="788" spans="1:17" ht="12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75"/>
    </row>
    <row r="789" spans="1:17" ht="12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75"/>
    </row>
    <row r="790" spans="1:17" ht="12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75"/>
    </row>
    <row r="791" spans="1:17" ht="12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75"/>
    </row>
    <row r="792" spans="1:17" ht="12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75"/>
    </row>
    <row r="793" spans="1:17" ht="12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75"/>
    </row>
    <row r="794" spans="1:17" ht="12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75"/>
    </row>
    <row r="795" spans="1:17" ht="12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75"/>
    </row>
    <row r="796" spans="1:17" ht="12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75"/>
    </row>
    <row r="797" spans="1:17" ht="12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75"/>
    </row>
    <row r="798" spans="1:17" ht="12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75"/>
    </row>
    <row r="799" spans="1:17" ht="12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75"/>
    </row>
    <row r="800" spans="1:17" ht="12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75"/>
    </row>
    <row r="801" spans="1:17" ht="12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75"/>
    </row>
    <row r="802" spans="1:17" ht="12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75"/>
    </row>
    <row r="803" spans="1:17" ht="12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75"/>
    </row>
    <row r="804" spans="1:17" ht="12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75"/>
    </row>
    <row r="805" spans="1:17" ht="12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75"/>
    </row>
    <row r="806" spans="1:17" ht="12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75"/>
    </row>
    <row r="807" spans="1:17" ht="12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75"/>
    </row>
    <row r="808" spans="1:17" ht="12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75"/>
    </row>
    <row r="809" spans="1:17" ht="12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75"/>
    </row>
    <row r="810" spans="1:17" ht="12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75"/>
    </row>
    <row r="811" spans="1:17" ht="12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75"/>
    </row>
    <row r="812" spans="1:17" ht="12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75"/>
    </row>
    <row r="813" spans="1:17" ht="12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75"/>
    </row>
    <row r="814" spans="1:17" ht="12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75"/>
    </row>
    <row r="815" spans="1:17" ht="12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75"/>
    </row>
    <row r="816" spans="1:17" ht="12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75"/>
    </row>
    <row r="817" spans="1:17" ht="12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75"/>
    </row>
    <row r="818" spans="1:17" ht="12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75"/>
    </row>
    <row r="819" spans="1:17" ht="12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75"/>
    </row>
    <row r="820" spans="1:17" ht="12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75"/>
    </row>
    <row r="821" spans="1:17" ht="12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75"/>
    </row>
    <row r="822" spans="1:17" ht="12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75"/>
    </row>
    <row r="823" spans="1:17" ht="12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75"/>
    </row>
    <row r="824" spans="1:17" ht="12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75"/>
    </row>
    <row r="825" spans="1:17" ht="12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75"/>
    </row>
    <row r="826" spans="1:17" ht="12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75"/>
    </row>
    <row r="827" spans="1:17" ht="12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75"/>
    </row>
    <row r="828" spans="1:17" ht="12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75"/>
    </row>
    <row r="829" spans="1:17" ht="12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75"/>
    </row>
    <row r="830" spans="1:17" ht="12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75"/>
    </row>
    <row r="831" spans="1:17" ht="12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75"/>
    </row>
    <row r="832" spans="1:17" ht="12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75"/>
    </row>
    <row r="833" spans="1:17" ht="12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75"/>
    </row>
    <row r="834" spans="1:17" ht="12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75"/>
    </row>
    <row r="835" spans="1:17" ht="12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75"/>
    </row>
    <row r="836" spans="1:17" ht="12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75"/>
    </row>
    <row r="837" spans="1:17" ht="12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75"/>
    </row>
    <row r="838" spans="1:17" ht="12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75"/>
    </row>
    <row r="839" spans="1:17" ht="12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75"/>
    </row>
    <row r="840" spans="1:17" ht="12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75"/>
    </row>
    <row r="841" spans="1:17" ht="12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75"/>
    </row>
    <row r="842" spans="1:17" ht="12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75"/>
    </row>
    <row r="843" spans="1:17" ht="12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75"/>
    </row>
    <row r="844" spans="1:17" ht="12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75"/>
    </row>
    <row r="845" spans="1:17" ht="12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75"/>
    </row>
    <row r="846" spans="1:17" ht="12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75"/>
    </row>
    <row r="847" spans="1:17" ht="12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75"/>
    </row>
    <row r="848" spans="1:17" ht="12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75"/>
    </row>
    <row r="849" spans="1:17" ht="12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75"/>
    </row>
    <row r="850" spans="1:17" ht="12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75"/>
    </row>
    <row r="851" spans="1:17" ht="12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75"/>
    </row>
    <row r="852" spans="1:17" ht="12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75"/>
    </row>
    <row r="853" spans="1:17" ht="12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75"/>
    </row>
    <row r="854" spans="1:17" ht="12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75"/>
    </row>
    <row r="855" spans="1:17" ht="12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75"/>
    </row>
    <row r="856" spans="1:17" ht="12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75"/>
    </row>
    <row r="857" spans="1:17" ht="12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75"/>
    </row>
    <row r="858" spans="1:17" ht="12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75"/>
    </row>
    <row r="859" spans="1:17" ht="12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75"/>
    </row>
    <row r="860" spans="1:17" ht="12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75"/>
    </row>
    <row r="861" spans="1:17" ht="12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75"/>
    </row>
    <row r="862" spans="1:17" ht="12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75"/>
    </row>
    <row r="863" spans="1:17" ht="12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75"/>
    </row>
    <row r="864" spans="1:17" ht="12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75"/>
    </row>
    <row r="865" spans="1:17" ht="12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75"/>
    </row>
    <row r="866" spans="1:17" ht="12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75"/>
    </row>
    <row r="867" spans="1:17" ht="12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75"/>
    </row>
    <row r="868" spans="1:17" ht="12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75"/>
    </row>
    <row r="869" spans="1:17" ht="12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75"/>
    </row>
    <row r="870" spans="1:17" ht="12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75"/>
    </row>
    <row r="871" spans="1:17" ht="12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75"/>
    </row>
    <row r="872" spans="1:17" ht="12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75"/>
    </row>
    <row r="873" spans="1:17" ht="12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75"/>
    </row>
    <row r="874" spans="1:17" ht="12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75"/>
    </row>
    <row r="875" spans="1:17" ht="12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75"/>
    </row>
    <row r="876" spans="1:17" ht="12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75"/>
    </row>
    <row r="877" spans="1:17" ht="12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75"/>
    </row>
    <row r="878" spans="1:17" ht="12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75"/>
    </row>
    <row r="879" spans="1:17" ht="12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75"/>
    </row>
    <row r="880" spans="1:17" ht="12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75"/>
    </row>
    <row r="881" spans="1:17" ht="12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75"/>
    </row>
    <row r="882" spans="1:17" ht="12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75"/>
    </row>
    <row r="883" spans="1:17" ht="12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75"/>
    </row>
    <row r="884" spans="1:17" ht="12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75"/>
    </row>
    <row r="885" spans="1:17" ht="12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75"/>
    </row>
    <row r="886" spans="1:17" ht="12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75"/>
    </row>
    <row r="887" spans="1:17" ht="12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75"/>
    </row>
    <row r="888" spans="1:17" ht="12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75"/>
    </row>
    <row r="889" spans="1:17" ht="12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75"/>
    </row>
    <row r="890" spans="1:17" ht="12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75"/>
    </row>
    <row r="891" spans="1:17" ht="12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75"/>
    </row>
    <row r="892" spans="1:17" ht="12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75"/>
    </row>
    <row r="893" spans="1:17" ht="12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75"/>
    </row>
    <row r="894" spans="1:17" ht="12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75"/>
    </row>
    <row r="895" spans="1:17" ht="12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75"/>
    </row>
    <row r="896" spans="1:17" ht="12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75"/>
    </row>
    <row r="897" spans="1:17" ht="12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75"/>
    </row>
    <row r="898" spans="1:17" ht="12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75"/>
    </row>
    <row r="899" spans="1:17" ht="12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75"/>
    </row>
    <row r="900" spans="1:17" ht="12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75"/>
    </row>
    <row r="901" spans="1:17" ht="12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75"/>
    </row>
    <row r="902" spans="1:17" ht="12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75"/>
    </row>
    <row r="903" spans="1:17" ht="12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75"/>
    </row>
    <row r="904" spans="1:17" ht="12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75"/>
    </row>
    <row r="905" spans="1:17" ht="12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75"/>
    </row>
    <row r="906" spans="1:17" ht="12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75"/>
    </row>
    <row r="907" spans="1:17" ht="12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75"/>
    </row>
    <row r="908" spans="1:17" ht="12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75"/>
    </row>
    <row r="909" spans="1:17" ht="12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75"/>
    </row>
    <row r="910" spans="1:17" ht="12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75"/>
    </row>
    <row r="911" spans="1:17" ht="12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75"/>
    </row>
    <row r="912" spans="1:17" ht="12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75"/>
    </row>
    <row r="913" spans="1:17" ht="12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75"/>
    </row>
    <row r="914" spans="1:17" ht="12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75"/>
    </row>
    <row r="915" spans="1:17" ht="12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75"/>
    </row>
    <row r="916" spans="1:17" ht="12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75"/>
    </row>
    <row r="917" spans="1:17" ht="12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75"/>
    </row>
    <row r="918" spans="1:17" ht="12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75"/>
    </row>
    <row r="919" spans="1:17" ht="12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75"/>
    </row>
    <row r="920" spans="1:17" ht="12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75"/>
    </row>
    <row r="921" spans="1:17" ht="12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75"/>
    </row>
    <row r="922" spans="1:17" ht="12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75"/>
    </row>
    <row r="923" spans="1:17" ht="12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75"/>
    </row>
    <row r="924" spans="1:17" ht="12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75"/>
    </row>
    <row r="925" spans="1:17" ht="12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75"/>
    </row>
    <row r="926" spans="1:17" ht="12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75"/>
    </row>
    <row r="927" spans="1:17" ht="12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75"/>
    </row>
    <row r="928" spans="1:17" ht="12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75"/>
    </row>
    <row r="929" spans="1:17" ht="12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75"/>
    </row>
    <row r="930" spans="1:17" ht="12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75"/>
    </row>
    <row r="931" spans="1:17" ht="12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75"/>
    </row>
    <row r="932" spans="1:17" ht="12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75"/>
    </row>
    <row r="933" spans="1:17" ht="12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75"/>
    </row>
    <row r="934" spans="1:17" ht="12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75"/>
    </row>
    <row r="935" spans="1:17" ht="12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75"/>
    </row>
    <row r="936" spans="1:17" ht="12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75"/>
    </row>
    <row r="937" spans="1:17" ht="12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75"/>
    </row>
    <row r="938" spans="1:17" ht="12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75"/>
    </row>
    <row r="939" spans="1:17" ht="12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75"/>
    </row>
    <row r="940" spans="1:17" ht="12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75"/>
    </row>
    <row r="941" spans="1:17" ht="12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75"/>
    </row>
    <row r="942" spans="1:17" ht="12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75"/>
    </row>
    <row r="943" spans="1:17" ht="12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75"/>
    </row>
    <row r="944" spans="1:17" ht="12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75"/>
    </row>
    <row r="945" spans="1:17" ht="12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75"/>
    </row>
    <row r="946" spans="1:17" ht="12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75"/>
    </row>
    <row r="947" spans="1:17" ht="12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75"/>
    </row>
    <row r="948" spans="1:17" ht="12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75"/>
    </row>
    <row r="949" spans="1:17" ht="12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75"/>
    </row>
    <row r="950" spans="1:17" ht="12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75"/>
    </row>
    <row r="951" spans="1:17" ht="12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75"/>
    </row>
    <row r="952" spans="1:17" ht="12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75"/>
    </row>
    <row r="953" spans="1:17" ht="12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75"/>
    </row>
    <row r="954" spans="1:17" ht="12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75"/>
    </row>
    <row r="955" spans="1:17" ht="12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75"/>
    </row>
    <row r="956" spans="1:17" ht="12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75"/>
    </row>
    <row r="957" spans="1:17" ht="12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75"/>
    </row>
    <row r="958" spans="1:17" ht="12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75"/>
    </row>
    <row r="959" spans="1:17" ht="12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75"/>
    </row>
    <row r="960" spans="1:17" ht="12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75"/>
    </row>
    <row r="961" spans="1:17" ht="12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75"/>
    </row>
    <row r="962" spans="1:17" ht="12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75"/>
    </row>
    <row r="963" spans="1:17" ht="12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75"/>
    </row>
    <row r="964" spans="1:17" ht="12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75"/>
    </row>
    <row r="965" spans="1:17" ht="12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75"/>
    </row>
    <row r="966" spans="1:17" ht="12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75"/>
    </row>
    <row r="967" spans="1:17" ht="12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75"/>
    </row>
    <row r="968" spans="1:17" ht="12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75"/>
    </row>
    <row r="969" spans="1:17" ht="12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75"/>
    </row>
    <row r="970" spans="1:17" ht="12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75"/>
    </row>
    <row r="971" spans="1:17" ht="12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75"/>
    </row>
    <row r="972" spans="1:17" ht="12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75"/>
    </row>
    <row r="973" spans="1:17" ht="12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75"/>
    </row>
    <row r="974" spans="1:17" ht="12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75"/>
    </row>
    <row r="975" spans="1:17" ht="12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75"/>
    </row>
    <row r="976" spans="1:17" ht="12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75"/>
    </row>
    <row r="977" spans="1:17" ht="12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75"/>
    </row>
    <row r="978" spans="1:17" ht="12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75"/>
    </row>
    <row r="979" spans="1:17" ht="12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75"/>
    </row>
    <row r="980" spans="1:17" ht="12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75"/>
    </row>
    <row r="981" spans="1:17" ht="12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75"/>
    </row>
    <row r="982" spans="1:17" ht="12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75"/>
    </row>
    <row r="983" spans="1:17" ht="12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75"/>
    </row>
    <row r="984" spans="1:17" ht="12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75"/>
    </row>
    <row r="985" spans="1:17" ht="12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75"/>
    </row>
    <row r="986" spans="1:17" ht="12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75"/>
    </row>
    <row r="987" spans="1:17" ht="12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75"/>
    </row>
    <row r="988" spans="1:17" ht="12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75"/>
    </row>
  </sheetData>
  <mergeCells count="26">
    <mergeCell ref="B1:H1"/>
    <mergeCell ref="J1:P1"/>
    <mergeCell ref="B2:H2"/>
    <mergeCell ref="J2:P2"/>
    <mergeCell ref="B7:H7"/>
    <mergeCell ref="J7:P7"/>
    <mergeCell ref="B44:H44"/>
    <mergeCell ref="J44:P44"/>
    <mergeCell ref="J37:P37"/>
    <mergeCell ref="B22:H22"/>
    <mergeCell ref="J22:P22"/>
    <mergeCell ref="B37:H37"/>
    <mergeCell ref="B40:H40"/>
    <mergeCell ref="J40:P40"/>
    <mergeCell ref="B25:H25"/>
    <mergeCell ref="J25:P25"/>
    <mergeCell ref="B29:H29"/>
    <mergeCell ref="J29:P29"/>
    <mergeCell ref="B33:H33"/>
    <mergeCell ref="J33:P33"/>
    <mergeCell ref="B11:H11"/>
    <mergeCell ref="B15:H15"/>
    <mergeCell ref="J15:P15"/>
    <mergeCell ref="B18:H18"/>
    <mergeCell ref="J18:P18"/>
    <mergeCell ref="J11:P11"/>
  </mergeCells>
  <hyperlinks>
    <hyperlink ref="G8" r:id="rId1"/>
    <hyperlink ref="G9" r:id="rId2"/>
    <hyperlink ref="G30" r:id="rId3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0124D"/>
    <outlinePr summaryBelow="0" summaryRight="0"/>
    <pageSetUpPr fitToPage="1"/>
  </sheetPr>
  <dimension ref="A1:I968"/>
  <sheetViews>
    <sheetView workbookViewId="0">
      <selection activeCell="J3" sqref="J1:P1048576"/>
    </sheetView>
  </sheetViews>
  <sheetFormatPr defaultColWidth="14.42578125" defaultRowHeight="15.75" customHeight="1"/>
  <cols>
    <col min="1" max="1" width="4.28515625" customWidth="1"/>
    <col min="2" max="2" width="9.85546875" customWidth="1"/>
    <col min="4" max="4" width="22.28515625" customWidth="1"/>
    <col min="5" max="5" width="27" customWidth="1"/>
    <col min="6" max="6" width="27.85546875" customWidth="1"/>
    <col min="7" max="7" width="39.140625" customWidth="1"/>
    <col min="8" max="8" width="34.140625" customWidth="1"/>
  </cols>
  <sheetData>
    <row r="1" spans="1:9" ht="29.25" customHeight="1">
      <c r="A1" s="1"/>
      <c r="B1" s="885" t="s">
        <v>1557</v>
      </c>
      <c r="C1" s="836"/>
      <c r="D1" s="836"/>
      <c r="E1" s="836"/>
      <c r="F1" s="836"/>
      <c r="G1" s="836"/>
      <c r="H1" s="837"/>
      <c r="I1" s="1"/>
    </row>
    <row r="2" spans="1:9" ht="24.75" customHeight="1">
      <c r="A2" s="1"/>
      <c r="B2" s="835" t="s">
        <v>1558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44" t="s">
        <v>11</v>
      </c>
      <c r="C3" s="44" t="s">
        <v>13</v>
      </c>
      <c r="D3" s="44" t="s">
        <v>14</v>
      </c>
      <c r="E3" s="44" t="s">
        <v>1064</v>
      </c>
      <c r="F3" s="44" t="s">
        <v>16</v>
      </c>
      <c r="G3" s="44" t="s">
        <v>17</v>
      </c>
      <c r="H3" s="44" t="s">
        <v>18</v>
      </c>
      <c r="I3" s="1"/>
    </row>
    <row r="4" spans="1:9" ht="38.25">
      <c r="A4" s="1"/>
      <c r="B4" s="44" t="s">
        <v>29</v>
      </c>
      <c r="C4" s="44" t="s">
        <v>30</v>
      </c>
      <c r="D4" s="113" t="s">
        <v>598</v>
      </c>
      <c r="E4" s="113" t="s">
        <v>1559</v>
      </c>
      <c r="F4" s="113" t="s">
        <v>1359</v>
      </c>
      <c r="G4" s="113" t="s">
        <v>1360</v>
      </c>
      <c r="H4" s="113" t="s">
        <v>1560</v>
      </c>
      <c r="I4" s="1"/>
    </row>
    <row r="5" spans="1:9" ht="38.25">
      <c r="A5" s="1"/>
      <c r="B5" s="44" t="s">
        <v>77</v>
      </c>
      <c r="C5" s="44" t="s">
        <v>79</v>
      </c>
      <c r="D5" s="113" t="s">
        <v>948</v>
      </c>
      <c r="E5" s="113" t="s">
        <v>1561</v>
      </c>
      <c r="F5" s="113" t="s">
        <v>1357</v>
      </c>
      <c r="G5" s="113" t="s">
        <v>1226</v>
      </c>
      <c r="H5" s="117" t="s">
        <v>1125</v>
      </c>
      <c r="I5" s="1"/>
    </row>
    <row r="6" spans="1:9" ht="38.25">
      <c r="A6" s="1"/>
      <c r="B6" s="44" t="s">
        <v>99</v>
      </c>
      <c r="C6" s="44" t="s">
        <v>101</v>
      </c>
      <c r="D6" s="113" t="s">
        <v>1562</v>
      </c>
      <c r="E6" s="451" t="s">
        <v>1563</v>
      </c>
      <c r="F6" s="113" t="s">
        <v>1350</v>
      </c>
      <c r="G6" s="113" t="s">
        <v>1467</v>
      </c>
      <c r="H6" s="113" t="s">
        <v>1392</v>
      </c>
      <c r="I6" s="1"/>
    </row>
    <row r="7" spans="1:9" ht="19.5" customHeight="1">
      <c r="A7" s="1"/>
      <c r="B7" s="889" t="s">
        <v>128</v>
      </c>
      <c r="C7" s="836"/>
      <c r="D7" s="836"/>
      <c r="E7" s="836"/>
      <c r="F7" s="836"/>
      <c r="G7" s="836"/>
      <c r="H7" s="837"/>
      <c r="I7" s="1"/>
    </row>
    <row r="8" spans="1:9" ht="25.5">
      <c r="A8" s="1"/>
      <c r="B8" s="44" t="s">
        <v>142</v>
      </c>
      <c r="C8" s="44" t="s">
        <v>145</v>
      </c>
      <c r="D8" s="437" t="s">
        <v>287</v>
      </c>
      <c r="E8" s="397" t="s">
        <v>1564</v>
      </c>
      <c r="F8" s="467" t="s">
        <v>1565</v>
      </c>
      <c r="G8" s="83" t="s">
        <v>1566</v>
      </c>
      <c r="H8" s="75" t="s">
        <v>380</v>
      </c>
      <c r="I8" s="1"/>
    </row>
    <row r="9" spans="1:9" ht="38.25">
      <c r="A9" s="1"/>
      <c r="B9" s="892" t="s">
        <v>166</v>
      </c>
      <c r="C9" s="892" t="s">
        <v>167</v>
      </c>
      <c r="D9" s="113" t="s">
        <v>469</v>
      </c>
      <c r="E9" s="451" t="s">
        <v>1567</v>
      </c>
      <c r="F9" s="113" t="s">
        <v>1568</v>
      </c>
      <c r="G9" s="100" t="s">
        <v>1569</v>
      </c>
      <c r="H9" s="100" t="s">
        <v>1570</v>
      </c>
      <c r="I9" s="1"/>
    </row>
    <row r="10" spans="1:9" ht="51">
      <c r="A10" s="1"/>
      <c r="B10" s="848"/>
      <c r="C10" s="848"/>
      <c r="D10" s="113" t="s">
        <v>1173</v>
      </c>
      <c r="E10" s="451" t="s">
        <v>1571</v>
      </c>
      <c r="F10" s="476" t="s">
        <v>1370</v>
      </c>
      <c r="G10" s="100" t="s">
        <v>1371</v>
      </c>
      <c r="H10" s="75" t="s">
        <v>1372</v>
      </c>
      <c r="I10" s="1"/>
    </row>
    <row r="11" spans="1:9" ht="38.25">
      <c r="A11" s="1"/>
      <c r="B11" s="44" t="s">
        <v>187</v>
      </c>
      <c r="C11" s="497" t="s">
        <v>189</v>
      </c>
      <c r="D11" s="113" t="s">
        <v>598</v>
      </c>
      <c r="E11" s="451" t="s">
        <v>1572</v>
      </c>
      <c r="F11" s="118" t="s">
        <v>1350</v>
      </c>
      <c r="G11" s="272" t="s">
        <v>1403</v>
      </c>
      <c r="H11" s="113" t="s">
        <v>1392</v>
      </c>
      <c r="I11" s="1"/>
    </row>
    <row r="12" spans="1:9" ht="12.75" customHeight="1">
      <c r="A12" s="1"/>
      <c r="B12" s="859" t="s">
        <v>1573</v>
      </c>
      <c r="C12" s="836"/>
      <c r="D12" s="836"/>
      <c r="E12" s="836"/>
      <c r="F12" s="836"/>
      <c r="G12" s="836"/>
      <c r="H12" s="837"/>
      <c r="I12" s="1"/>
    </row>
    <row r="13" spans="1:9" ht="25.5">
      <c r="A13" s="1"/>
      <c r="B13" s="44" t="s">
        <v>29</v>
      </c>
      <c r="C13" s="44" t="s">
        <v>30</v>
      </c>
      <c r="D13" s="75" t="s">
        <v>31</v>
      </c>
      <c r="E13" s="526" t="s">
        <v>1574</v>
      </c>
      <c r="F13" s="75" t="s">
        <v>1575</v>
      </c>
      <c r="G13" s="83" t="s">
        <v>1419</v>
      </c>
      <c r="H13" s="83" t="s">
        <v>380</v>
      </c>
      <c r="I13" s="1"/>
    </row>
    <row r="14" spans="1:9" ht="89.25">
      <c r="A14" s="1"/>
      <c r="B14" s="44" t="s">
        <v>77</v>
      </c>
      <c r="C14" s="44" t="s">
        <v>79</v>
      </c>
      <c r="D14" s="32" t="s">
        <v>81</v>
      </c>
      <c r="E14" s="504" t="s">
        <v>1576</v>
      </c>
      <c r="F14" s="268" t="s">
        <v>1387</v>
      </c>
      <c r="G14" s="34" t="s">
        <v>1577</v>
      </c>
      <c r="H14" s="455" t="s">
        <v>1389</v>
      </c>
      <c r="I14" s="1"/>
    </row>
    <row r="15" spans="1:9" ht="63.75">
      <c r="A15" s="1"/>
      <c r="B15" s="44" t="s">
        <v>99</v>
      </c>
      <c r="C15" s="44" t="s">
        <v>101</v>
      </c>
      <c r="D15" s="75" t="s">
        <v>1348</v>
      </c>
      <c r="E15" s="529" t="s">
        <v>1578</v>
      </c>
      <c r="F15" s="75" t="s">
        <v>1435</v>
      </c>
      <c r="G15" s="257" t="str">
        <f>HYPERLINK("https://youtu.be/SvaWN7hBmE8","Посмотреть видеоурок;
 при отсутствии технической возможности: изучить п.47.
№1335 (устно), №1337 (устно), №1338 (устно)")</f>
        <v>Посмотреть видеоурок;
 при отсутствии технической возможности: изучить п.47.
№1335 (устно), №1337 (устно), №1338 (устно)</v>
      </c>
      <c r="H15" s="75" t="s">
        <v>380</v>
      </c>
      <c r="I15" s="1"/>
    </row>
    <row r="16" spans="1:9" ht="12.75" customHeight="1">
      <c r="A16" s="1"/>
      <c r="B16" s="900" t="s">
        <v>128</v>
      </c>
      <c r="C16" s="836"/>
      <c r="D16" s="836"/>
      <c r="E16" s="836"/>
      <c r="F16" s="836"/>
      <c r="G16" s="836"/>
      <c r="H16" s="837"/>
      <c r="I16" s="1"/>
    </row>
    <row r="17" spans="1:9" ht="67.5" customHeight="1">
      <c r="A17" s="1"/>
      <c r="B17" s="44" t="s">
        <v>142</v>
      </c>
      <c r="C17" s="44" t="s">
        <v>145</v>
      </c>
      <c r="D17" s="113" t="s">
        <v>1173</v>
      </c>
      <c r="E17" s="466" t="s">
        <v>1580</v>
      </c>
      <c r="F17" s="32" t="s">
        <v>1381</v>
      </c>
      <c r="G17" s="32" t="s">
        <v>1382</v>
      </c>
      <c r="H17" s="193" t="str">
        <f>HYPERLINK("https://onlinetestpad.com/ru/testview/299387-razvitie-kultury-v-russkikh-zemlyakh-vo-vtoroj-polovine-xiii-xiv-veka-6-kla","          Выполнить тест.Прислать скриншот с результатом теста и чтобы было видно название   теста                                      ")</f>
        <v xml:space="preserve">          Выполнить тест.Прислать скриншот с результатом теста и чтобы было видно название   теста                                      </v>
      </c>
      <c r="I17" s="1"/>
    </row>
    <row r="18" spans="1:9" ht="39.75" customHeight="1">
      <c r="A18" s="1"/>
      <c r="B18" s="44" t="s">
        <v>166</v>
      </c>
      <c r="C18" s="44" t="s">
        <v>167</v>
      </c>
      <c r="D18" s="75" t="s">
        <v>320</v>
      </c>
      <c r="E18" s="73" t="s">
        <v>1581</v>
      </c>
      <c r="F18" s="32" t="s">
        <v>1363</v>
      </c>
      <c r="G18" s="257" t="str">
        <f>HYPERLINK("https://videouroki.net/video/81-upotreblenie-naklonenij.html","Посмотреть видеоурок или ознакомиться с п.94, выполнить упр.566. Присылать не нужно. ")</f>
        <v xml:space="preserve">Посмотреть видеоурок или ознакомиться с п.94, выполнить упр.566. Присылать не нужно. </v>
      </c>
      <c r="H18" s="32" t="s">
        <v>1364</v>
      </c>
      <c r="I18" s="1"/>
    </row>
    <row r="19" spans="1:9" ht="25.5">
      <c r="A19" s="1"/>
      <c r="B19" s="44" t="s">
        <v>187</v>
      </c>
      <c r="C19" s="497" t="s">
        <v>189</v>
      </c>
      <c r="D19" s="75" t="s">
        <v>81</v>
      </c>
      <c r="E19" s="449" t="s">
        <v>1582</v>
      </c>
      <c r="F19" s="63" t="s">
        <v>1366</v>
      </c>
      <c r="G19" s="65" t="s">
        <v>1478</v>
      </c>
      <c r="H19" s="450" t="s">
        <v>1479</v>
      </c>
      <c r="I19" s="1"/>
    </row>
    <row r="20" spans="1:9" ht="51">
      <c r="A20" s="1"/>
      <c r="B20" s="44" t="s">
        <v>433</v>
      </c>
      <c r="C20" s="497" t="s">
        <v>434</v>
      </c>
      <c r="D20" s="75" t="s">
        <v>31</v>
      </c>
      <c r="E20" s="255" t="s">
        <v>1583</v>
      </c>
      <c r="F20" s="516" t="s">
        <v>1530</v>
      </c>
      <c r="G20" s="532" t="e">
        <f>HYPERLINK("https://yandex.ru/video/touch/preview?app_id=ru.yandex.searchplugin&amp;app_req_id=1587991749238-7-185056da-a654-4bb7-925c-df25b4563863-LMETA&amp;app_version=10060001&amp;appsearch_header=1&amp;clid=2328005&amp;filmId=15382346318389948177&amp;meta_req_id=1587991749238-7-185056da"&amp;"-a654-4bb7-925c-df25b4563863-LMETA&amp;service=video.yandex&amp;text=%D0%A1%D0%B0%D0%BC%D0%B0%D1%80%D1%86%D1%8B%2B%D0%BD%D0%B0%2B%D0%BF%D0%BE%D0%BB%D1%8F%D1%85%2B%D1%81%D1%80%D0%B0%D0%B6%D0%B5%D0%BD%D0%B8%D0%B9%2B%D0%9E%D1%82%D0%B5%D1%87%D0%B5%D1%81%D1%82%D0%B2%D"&amp;"0%B5%D0%BD%D0%BD%D0%BE%D0%B9%2B%D0%B2%D0%BE%D0%B9%D0%BD%D1%8B%2B1812%2B%D0%B3.%2B%D0%B8%2B%D0%9A%D1%80%D1%8B%D0%BC%D1%81%D0%BA%D0%BE%D0%B9%2B%D0%B2%D0%BE%D0%B9%D0%BD%D1%8B%2B1853%2B%E2%80%94%2B1856%2B%D0%B3%D0%B3&amp;ui=webmobileapp.yandex&amp;uuid=905aed5740bb4e"&amp;"51a0e456a247a7674e", "пройти по ссылке ")</f>
        <v>#VALUE!</v>
      </c>
      <c r="H20" s="75" t="s">
        <v>55</v>
      </c>
      <c r="I20" s="1"/>
    </row>
    <row r="21" spans="1:9" ht="25.5">
      <c r="A21" s="1"/>
      <c r="B21" s="892" t="s">
        <v>1091</v>
      </c>
      <c r="C21" s="892" t="s">
        <v>1092</v>
      </c>
      <c r="D21" s="75" t="s">
        <v>1584</v>
      </c>
      <c r="E21" s="255" t="s">
        <v>1585</v>
      </c>
      <c r="F21" s="32" t="s">
        <v>1586</v>
      </c>
      <c r="G21" s="193" t="s">
        <v>1587</v>
      </c>
      <c r="H21" s="75" t="s">
        <v>55</v>
      </c>
      <c r="I21" s="1"/>
    </row>
    <row r="22" spans="1:9" ht="25.5">
      <c r="A22" s="1"/>
      <c r="B22" s="876"/>
      <c r="C22" s="876"/>
      <c r="D22" s="75" t="s">
        <v>1584</v>
      </c>
      <c r="E22" s="255" t="s">
        <v>1588</v>
      </c>
      <c r="F22" s="32" t="s">
        <v>1586</v>
      </c>
      <c r="G22" s="193" t="s">
        <v>1587</v>
      </c>
      <c r="H22" s="75" t="s">
        <v>55</v>
      </c>
      <c r="I22" s="1"/>
    </row>
    <row r="23" spans="1:9" ht="38.25">
      <c r="A23" s="1"/>
      <c r="B23" s="848"/>
      <c r="C23" s="848"/>
      <c r="D23" s="75" t="s">
        <v>229</v>
      </c>
      <c r="E23" s="457" t="s">
        <v>1589</v>
      </c>
      <c r="F23" s="458" t="s">
        <v>1394</v>
      </c>
      <c r="G23" s="34" t="s">
        <v>1395</v>
      </c>
      <c r="H23" s="459" t="s">
        <v>55</v>
      </c>
      <c r="I23" s="1"/>
    </row>
    <row r="24" spans="1:9" ht="36">
      <c r="A24" s="1"/>
      <c r="B24" s="324" t="s">
        <v>1096</v>
      </c>
      <c r="C24" s="533" t="s">
        <v>1097</v>
      </c>
      <c r="D24" s="268" t="s">
        <v>31</v>
      </c>
      <c r="E24" s="255" t="s">
        <v>1590</v>
      </c>
      <c r="F24" s="331" t="s">
        <v>1401</v>
      </c>
      <c r="G24" s="534" t="str">
        <f>HYPERLINK("https://melodiabisera.ru/workshops/master-klass-fialka-iz-bisera/","Ознакомиться с МК, перейдя по ссылке https://melodiabisera.ru/workshops/master-klass-fialka-iz-bisera/")</f>
        <v>Ознакомиться с МК, перейдя по ссылке https://melodiabisera.ru/workshops/master-klass-fialka-iz-bisera/</v>
      </c>
      <c r="H24" s="459" t="s">
        <v>55</v>
      </c>
      <c r="I24" s="1"/>
    </row>
    <row r="25" spans="1:9" ht="13.5" customHeight="1">
      <c r="A25" s="1"/>
      <c r="B25" s="835" t="s">
        <v>252</v>
      </c>
      <c r="C25" s="836"/>
      <c r="D25" s="836"/>
      <c r="E25" s="836"/>
      <c r="F25" s="836"/>
      <c r="G25" s="836"/>
      <c r="H25" s="837"/>
      <c r="I25" s="1"/>
    </row>
    <row r="26" spans="1:9" ht="38.25">
      <c r="A26" s="1"/>
      <c r="B26" s="507" t="s">
        <v>29</v>
      </c>
      <c r="C26" s="508" t="s">
        <v>30</v>
      </c>
      <c r="D26" s="75" t="s">
        <v>598</v>
      </c>
      <c r="E26" s="489" t="s">
        <v>1591</v>
      </c>
      <c r="F26" s="75" t="s">
        <v>1423</v>
      </c>
      <c r="G26" s="75" t="s">
        <v>1424</v>
      </c>
      <c r="H26" s="75" t="s">
        <v>1424</v>
      </c>
      <c r="I26" s="1"/>
    </row>
    <row r="27" spans="1:9" ht="38.25">
      <c r="A27" s="1"/>
      <c r="B27" s="507" t="s">
        <v>77</v>
      </c>
      <c r="C27" s="508" t="s">
        <v>79</v>
      </c>
      <c r="D27" s="75" t="s">
        <v>598</v>
      </c>
      <c r="E27" s="466" t="s">
        <v>1592</v>
      </c>
      <c r="F27" s="81" t="s">
        <v>1435</v>
      </c>
      <c r="G27" s="75" t="s">
        <v>1519</v>
      </c>
      <c r="H27" s="75" t="s">
        <v>1520</v>
      </c>
      <c r="I27" s="1"/>
    </row>
    <row r="28" spans="1:9" ht="51">
      <c r="A28" s="1"/>
      <c r="B28" s="507" t="s">
        <v>99</v>
      </c>
      <c r="C28" s="508" t="s">
        <v>101</v>
      </c>
      <c r="D28" s="328" t="s">
        <v>81</v>
      </c>
      <c r="E28" s="477" t="s">
        <v>1593</v>
      </c>
      <c r="F28" s="63" t="s">
        <v>1455</v>
      </c>
      <c r="G28" s="188" t="s">
        <v>1456</v>
      </c>
      <c r="H28" s="75" t="s">
        <v>380</v>
      </c>
      <c r="I28" s="1"/>
    </row>
    <row r="29" spans="1:9" ht="12.75" customHeight="1">
      <c r="A29" s="1"/>
      <c r="B29" s="900" t="s">
        <v>128</v>
      </c>
      <c r="C29" s="836"/>
      <c r="D29" s="836"/>
      <c r="E29" s="836"/>
      <c r="F29" s="836"/>
      <c r="G29" s="836"/>
      <c r="H29" s="837"/>
      <c r="I29" s="1"/>
    </row>
    <row r="30" spans="1:9" ht="38.25">
      <c r="A30" s="1"/>
      <c r="B30" s="507" t="s">
        <v>142</v>
      </c>
      <c r="C30" s="508" t="s">
        <v>145</v>
      </c>
      <c r="D30" s="75" t="s">
        <v>320</v>
      </c>
      <c r="E30" s="81" t="s">
        <v>1594</v>
      </c>
      <c r="F30" s="63" t="s">
        <v>1378</v>
      </c>
      <c r="G30" s="257" t="str">
        <f>HYPERLINK("https://videouroki.net/video/82-bezlichnye-glagoly.html","Посмотреть видеоурок или ознакомиться с п.95, упр. 569 (списывать не надо).Присылать не нужно.")</f>
        <v>Посмотреть видеоурок или ознакомиться с п.95, упр. 569 (списывать не надо).Присылать не нужно.</v>
      </c>
      <c r="H30" s="83" t="s">
        <v>1379</v>
      </c>
      <c r="I30" s="1"/>
    </row>
    <row r="31" spans="1:9" ht="38.25">
      <c r="A31" s="1"/>
      <c r="B31" s="507" t="s">
        <v>166</v>
      </c>
      <c r="C31" s="508" t="s">
        <v>167</v>
      </c>
      <c r="D31" s="328" t="s">
        <v>1405</v>
      </c>
      <c r="E31" s="466" t="s">
        <v>1595</v>
      </c>
      <c r="F31" s="467" t="s">
        <v>1415</v>
      </c>
      <c r="G31" s="83" t="s">
        <v>1416</v>
      </c>
      <c r="H31" s="75" t="s">
        <v>380</v>
      </c>
      <c r="I31" s="1"/>
    </row>
    <row r="32" spans="1:9" ht="63.75">
      <c r="A32" s="1"/>
      <c r="B32" s="890" t="s">
        <v>187</v>
      </c>
      <c r="C32" s="899" t="s">
        <v>189</v>
      </c>
      <c r="D32" s="437" t="s">
        <v>1405</v>
      </c>
      <c r="E32" s="190" t="s">
        <v>1596</v>
      </c>
      <c r="F32" s="75" t="s">
        <v>1411</v>
      </c>
      <c r="G32" s="75" t="s">
        <v>1597</v>
      </c>
      <c r="H32" s="75" t="s">
        <v>1598</v>
      </c>
      <c r="I32" s="1"/>
    </row>
    <row r="33" spans="1:9" ht="63.75">
      <c r="A33" s="1"/>
      <c r="B33" s="848"/>
      <c r="C33" s="857"/>
      <c r="D33" s="113" t="s">
        <v>598</v>
      </c>
      <c r="E33" s="451" t="s">
        <v>1599</v>
      </c>
      <c r="F33" s="452" t="s">
        <v>1411</v>
      </c>
      <c r="G33" s="100" t="s">
        <v>1412</v>
      </c>
      <c r="H33" s="75" t="s">
        <v>1413</v>
      </c>
      <c r="I33" s="1"/>
    </row>
    <row r="34" spans="1:9" ht="25.5">
      <c r="A34" s="1"/>
      <c r="B34" s="535">
        <v>7</v>
      </c>
      <c r="C34" s="536" t="s">
        <v>434</v>
      </c>
      <c r="D34" s="75" t="s">
        <v>287</v>
      </c>
      <c r="E34" s="466" t="s">
        <v>1600</v>
      </c>
      <c r="F34" s="81" t="s">
        <v>1601</v>
      </c>
      <c r="G34" s="272" t="s">
        <v>1419</v>
      </c>
      <c r="H34" s="83" t="s">
        <v>380</v>
      </c>
      <c r="I34" s="1"/>
    </row>
    <row r="35" spans="1:9" ht="38.25">
      <c r="A35" s="1"/>
      <c r="B35" s="535">
        <v>8</v>
      </c>
      <c r="C35" s="537" t="s">
        <v>1092</v>
      </c>
      <c r="D35" s="75" t="s">
        <v>81</v>
      </c>
      <c r="E35" s="457" t="s">
        <v>1602</v>
      </c>
      <c r="F35" s="437" t="s">
        <v>1462</v>
      </c>
      <c r="G35" s="34" t="s">
        <v>1395</v>
      </c>
      <c r="H35" s="437" t="s">
        <v>650</v>
      </c>
      <c r="I35" s="1"/>
    </row>
    <row r="36" spans="1:9" ht="25.5">
      <c r="A36" s="1"/>
      <c r="B36" s="468" t="s">
        <v>1096</v>
      </c>
      <c r="C36" s="537" t="s">
        <v>1097</v>
      </c>
      <c r="D36" s="32" t="s">
        <v>31</v>
      </c>
      <c r="E36" s="472" t="s">
        <v>1603</v>
      </c>
      <c r="F36" s="473" t="s">
        <v>1432</v>
      </c>
      <c r="G36" s="474" t="str">
        <f>HYPERLINK("https://kru4ok.ru/kot-kryuchkom-dajjdzhest/","Посмотреть МК по ссылке https://kru4ok.ru/kot-kryuchkom-dajjdzhest/")</f>
        <v>Посмотреть МК по ссылке https://kru4ok.ru/kot-kryuchkom-dajjdzhest/</v>
      </c>
      <c r="H36" s="437" t="s">
        <v>650</v>
      </c>
      <c r="I36" s="1"/>
    </row>
    <row r="37" spans="1:9" ht="13.5" customHeight="1">
      <c r="A37" s="1"/>
      <c r="B37" s="881" t="s">
        <v>278</v>
      </c>
      <c r="C37" s="862"/>
      <c r="D37" s="862"/>
      <c r="E37" s="862"/>
      <c r="F37" s="862"/>
      <c r="G37" s="862"/>
      <c r="H37" s="857"/>
      <c r="I37" s="1"/>
    </row>
    <row r="38" spans="1:9" ht="25.5">
      <c r="A38" s="1"/>
      <c r="B38" s="507" t="s">
        <v>29</v>
      </c>
      <c r="C38" s="508" t="s">
        <v>30</v>
      </c>
      <c r="D38" s="32" t="s">
        <v>81</v>
      </c>
      <c r="E38" s="73" t="s">
        <v>1604</v>
      </c>
      <c r="F38" s="63" t="s">
        <v>1378</v>
      </c>
      <c r="G38" s="83" t="s">
        <v>1384</v>
      </c>
      <c r="H38" s="75" t="s">
        <v>1385</v>
      </c>
      <c r="I38" s="1"/>
    </row>
    <row r="39" spans="1:9" ht="38.25">
      <c r="A39" s="1"/>
      <c r="B39" s="507" t="s">
        <v>77</v>
      </c>
      <c r="C39" s="508" t="s">
        <v>79</v>
      </c>
      <c r="D39" s="75" t="s">
        <v>81</v>
      </c>
      <c r="E39" s="449" t="s">
        <v>1605</v>
      </c>
      <c r="F39" s="32" t="s">
        <v>1140</v>
      </c>
      <c r="G39" s="83" t="s">
        <v>1421</v>
      </c>
      <c r="H39" s="75" t="s">
        <v>380</v>
      </c>
      <c r="I39" s="1"/>
    </row>
    <row r="40" spans="1:9" ht="25.5">
      <c r="A40" s="1"/>
      <c r="B40" s="507" t="s">
        <v>99</v>
      </c>
      <c r="C40" s="508" t="s">
        <v>101</v>
      </c>
      <c r="D40" s="328" t="s">
        <v>81</v>
      </c>
      <c r="E40" s="385" t="s">
        <v>1606</v>
      </c>
      <c r="F40" s="328" t="s">
        <v>1437</v>
      </c>
      <c r="G40" s="349" t="s">
        <v>1438</v>
      </c>
      <c r="H40" s="328" t="s">
        <v>380</v>
      </c>
      <c r="I40" s="1"/>
    </row>
    <row r="41" spans="1:9" ht="12.75" customHeight="1">
      <c r="A41" s="1"/>
      <c r="B41" s="900" t="s">
        <v>128</v>
      </c>
      <c r="C41" s="836"/>
      <c r="D41" s="836"/>
      <c r="E41" s="836"/>
      <c r="F41" s="836"/>
      <c r="G41" s="836"/>
      <c r="H41" s="837"/>
      <c r="I41" s="1"/>
    </row>
    <row r="42" spans="1:9" ht="25.5">
      <c r="A42" s="1"/>
      <c r="B42" s="507" t="s">
        <v>142</v>
      </c>
      <c r="C42" s="508" t="s">
        <v>145</v>
      </c>
      <c r="D42" s="437" t="s">
        <v>287</v>
      </c>
      <c r="E42" s="75" t="s">
        <v>1607</v>
      </c>
      <c r="F42" s="437" t="s">
        <v>1608</v>
      </c>
      <c r="G42" s="479" t="s">
        <v>1609</v>
      </c>
      <c r="H42" s="479" t="s">
        <v>380</v>
      </c>
      <c r="I42" s="1"/>
    </row>
    <row r="43" spans="1:9" ht="25.5">
      <c r="A43" s="1"/>
      <c r="B43" s="507" t="s">
        <v>166</v>
      </c>
      <c r="C43" s="508" t="s">
        <v>167</v>
      </c>
      <c r="D43" s="437" t="s">
        <v>287</v>
      </c>
      <c r="E43" s="489" t="s">
        <v>1610</v>
      </c>
      <c r="F43" s="437" t="s">
        <v>1435</v>
      </c>
      <c r="G43" s="437" t="s">
        <v>1543</v>
      </c>
      <c r="H43" s="437" t="s">
        <v>380</v>
      </c>
      <c r="I43" s="1"/>
    </row>
    <row r="44" spans="1:9" ht="38.25">
      <c r="A44" s="1"/>
      <c r="B44" s="507" t="s">
        <v>187</v>
      </c>
      <c r="C44" s="508" t="s">
        <v>189</v>
      </c>
      <c r="D44" s="113" t="s">
        <v>320</v>
      </c>
      <c r="E44" s="449" t="s">
        <v>1611</v>
      </c>
      <c r="F44" s="32" t="s">
        <v>1444</v>
      </c>
      <c r="G44" s="61" t="str">
        <f>HYPERLINK("https://resh.edu.ru/subject/lesson/7069/main/246454/","Посмотреть видеоурок по ссылке, прочитать материал в учебнике (с.188-193)")</f>
        <v>Посмотреть видеоурок по ссылке, прочитать материал в учебнике (с.188-193)</v>
      </c>
      <c r="H44" s="36" t="s">
        <v>1612</v>
      </c>
      <c r="I44" s="1"/>
    </row>
    <row r="45" spans="1:9" ht="38.25">
      <c r="A45" s="1"/>
      <c r="B45" s="890" t="s">
        <v>433</v>
      </c>
      <c r="C45" s="891" t="s">
        <v>434</v>
      </c>
      <c r="D45" s="113" t="s">
        <v>31</v>
      </c>
      <c r="E45" s="457" t="s">
        <v>1613</v>
      </c>
      <c r="F45" s="32" t="s">
        <v>1460</v>
      </c>
      <c r="G45" s="478" t="str">
        <f>HYPERLINK("https://resh.edu.ru/subject/lesson/7624/main/267760/","Посмотреть видеоурок по ссылке, выполнить контрольные задания В1 и В2")</f>
        <v>Посмотреть видеоурок по ссылке, выполнить контрольные задания В1 и В2</v>
      </c>
      <c r="H45" s="437" t="s">
        <v>55</v>
      </c>
      <c r="I45" s="1"/>
    </row>
    <row r="46" spans="1:9" ht="38.25">
      <c r="A46" s="1"/>
      <c r="B46" s="848"/>
      <c r="C46" s="857"/>
      <c r="D46" s="437" t="s">
        <v>31</v>
      </c>
      <c r="E46" s="457" t="s">
        <v>1614</v>
      </c>
      <c r="F46" s="437" t="s">
        <v>901</v>
      </c>
      <c r="G46" s="479" t="s">
        <v>901</v>
      </c>
      <c r="H46" s="437" t="s">
        <v>55</v>
      </c>
      <c r="I46" s="1"/>
    </row>
    <row r="47" spans="1:9" ht="38.25">
      <c r="A47" s="1"/>
      <c r="B47" s="507" t="s">
        <v>1091</v>
      </c>
      <c r="C47" s="519" t="s">
        <v>1092</v>
      </c>
      <c r="D47" s="437" t="s">
        <v>31</v>
      </c>
      <c r="E47" s="538" t="s">
        <v>1615</v>
      </c>
      <c r="F47" s="437" t="s">
        <v>1426</v>
      </c>
      <c r="G47" s="511" t="s">
        <v>1427</v>
      </c>
      <c r="H47" s="437" t="s">
        <v>55</v>
      </c>
      <c r="I47" s="1"/>
    </row>
    <row r="48" spans="1:9" ht="18" customHeight="1">
      <c r="A48" s="1"/>
      <c r="B48" s="835"/>
      <c r="C48" s="836"/>
      <c r="D48" s="836"/>
      <c r="E48" s="836"/>
      <c r="F48" s="836"/>
      <c r="G48" s="836"/>
      <c r="H48" s="837"/>
      <c r="I48" s="1"/>
    </row>
    <row r="49" spans="1:9" ht="12.75">
      <c r="A49" s="1"/>
      <c r="B49" s="525"/>
      <c r="C49" s="525"/>
      <c r="D49" s="77"/>
      <c r="E49" s="24"/>
      <c r="F49" s="77"/>
      <c r="G49" s="182"/>
      <c r="H49" s="77"/>
      <c r="I49" s="1"/>
    </row>
    <row r="50" spans="1:9" ht="12.75">
      <c r="A50" s="1"/>
      <c r="B50" s="887"/>
      <c r="C50" s="887"/>
      <c r="D50" s="77"/>
      <c r="E50" s="135"/>
      <c r="F50" s="539"/>
      <c r="G50" s="77"/>
      <c r="H50" s="77"/>
      <c r="I50" s="1"/>
    </row>
    <row r="51" spans="1:9" ht="12.75">
      <c r="A51" s="1"/>
      <c r="B51" s="840"/>
      <c r="C51" s="840"/>
      <c r="D51" s="77"/>
      <c r="E51" s="169"/>
      <c r="F51" s="77"/>
      <c r="G51" s="77"/>
      <c r="H51" s="77"/>
      <c r="I51" s="1"/>
    </row>
    <row r="52" spans="1:9" ht="12.75">
      <c r="A52" s="1"/>
      <c r="B52" s="525"/>
      <c r="C52" s="525"/>
      <c r="D52" s="57"/>
      <c r="E52" s="130"/>
      <c r="F52" s="57"/>
      <c r="G52" s="120"/>
      <c r="H52" s="57"/>
      <c r="I52" s="1"/>
    </row>
    <row r="53" spans="1:9" ht="12.75" customHeight="1">
      <c r="A53" s="1"/>
      <c r="B53" s="898"/>
      <c r="C53" s="840"/>
      <c r="D53" s="840"/>
      <c r="E53" s="840"/>
      <c r="F53" s="840"/>
      <c r="G53" s="840"/>
      <c r="H53" s="840"/>
      <c r="I53" s="1"/>
    </row>
    <row r="54" spans="1:9" ht="12.75">
      <c r="A54" s="1"/>
      <c r="B54" s="887"/>
      <c r="C54" s="887"/>
      <c r="D54" s="57"/>
      <c r="E54" s="130"/>
      <c r="F54" s="57"/>
      <c r="G54" s="541"/>
      <c r="H54" s="57"/>
      <c r="I54" s="1"/>
    </row>
    <row r="55" spans="1:9" ht="12.75">
      <c r="A55" s="1"/>
      <c r="B55" s="840"/>
      <c r="C55" s="840"/>
      <c r="D55" s="482"/>
      <c r="E55" s="130"/>
      <c r="F55" s="355"/>
      <c r="G55" s="542"/>
      <c r="H55" s="490"/>
      <c r="I55" s="1"/>
    </row>
    <row r="56" spans="1:9" ht="12.75">
      <c r="A56" s="1"/>
      <c r="B56" s="887"/>
      <c r="C56" s="887"/>
      <c r="D56" s="57"/>
      <c r="E56" s="130"/>
      <c r="F56" s="57"/>
      <c r="G56" s="491"/>
      <c r="H56" s="57"/>
      <c r="I56" s="1"/>
    </row>
    <row r="57" spans="1:9" ht="12.75">
      <c r="A57" s="1"/>
      <c r="B57" s="840"/>
      <c r="C57" s="840"/>
      <c r="D57" s="482"/>
      <c r="E57" s="130"/>
      <c r="F57" s="355"/>
      <c r="G57" s="120"/>
      <c r="H57" s="490"/>
      <c r="I57" s="1"/>
    </row>
    <row r="58" spans="1:9" ht="12.75">
      <c r="A58" s="1"/>
      <c r="B58" s="525"/>
      <c r="C58" s="525"/>
      <c r="D58" s="482"/>
      <c r="E58" s="114"/>
      <c r="F58" s="57"/>
      <c r="G58" s="120"/>
      <c r="H58" s="483"/>
      <c r="I58" s="1"/>
    </row>
    <row r="59" spans="1:9" ht="12.75">
      <c r="A59" s="1"/>
      <c r="B59" s="525"/>
      <c r="C59" s="525"/>
      <c r="D59" s="57"/>
      <c r="E59" s="123"/>
      <c r="F59" s="331"/>
      <c r="G59" s="486"/>
      <c r="H59" s="57"/>
      <c r="I59" s="1"/>
    </row>
    <row r="60" spans="1:9" ht="12.75">
      <c r="A60" s="1"/>
      <c r="B60" s="525"/>
      <c r="C60" s="527"/>
      <c r="D60" s="57"/>
      <c r="E60" s="123"/>
      <c r="F60" s="355"/>
      <c r="G60" s="182"/>
      <c r="H60" s="57"/>
      <c r="I60" s="1"/>
    </row>
    <row r="61" spans="1:9" ht="18" customHeight="1">
      <c r="A61" s="1"/>
      <c r="B61" s="841"/>
      <c r="C61" s="840"/>
      <c r="D61" s="840"/>
      <c r="E61" s="840"/>
      <c r="F61" s="840"/>
      <c r="G61" s="840"/>
      <c r="H61" s="840"/>
      <c r="I61" s="1"/>
    </row>
    <row r="62" spans="1:9" ht="12.75">
      <c r="A62" s="1"/>
      <c r="B62" s="210"/>
      <c r="C62" s="210"/>
      <c r="D62" s="57"/>
      <c r="E62" s="77"/>
      <c r="F62" s="57"/>
      <c r="G62" s="491"/>
      <c r="H62" s="57"/>
      <c r="I62" s="1"/>
    </row>
    <row r="63" spans="1:9" ht="12.75">
      <c r="A63" s="1"/>
      <c r="B63" s="210"/>
      <c r="C63" s="210"/>
      <c r="D63" s="183"/>
      <c r="E63" s="77"/>
      <c r="F63" s="57"/>
      <c r="G63" s="120"/>
      <c r="H63" s="57"/>
      <c r="I63" s="1"/>
    </row>
    <row r="64" spans="1:9" ht="12.75">
      <c r="A64" s="1"/>
      <c r="B64" s="210"/>
      <c r="C64" s="210"/>
      <c r="D64" s="183"/>
      <c r="E64" s="77"/>
      <c r="F64" s="57"/>
      <c r="G64" s="57"/>
      <c r="H64" s="120"/>
      <c r="I64" s="1"/>
    </row>
    <row r="65" spans="1:9" ht="12.75" customHeight="1">
      <c r="A65" s="1"/>
      <c r="B65" s="898"/>
      <c r="C65" s="840"/>
      <c r="D65" s="840"/>
      <c r="E65" s="840"/>
      <c r="F65" s="840"/>
      <c r="G65" s="840"/>
      <c r="H65" s="840"/>
      <c r="I65" s="1"/>
    </row>
    <row r="66" spans="1:9" ht="12.75">
      <c r="A66" s="1"/>
      <c r="B66" s="210"/>
      <c r="C66" s="210"/>
      <c r="D66" s="77"/>
      <c r="E66" s="24"/>
      <c r="F66" s="57"/>
      <c r="G66" s="120"/>
      <c r="H66" s="120"/>
      <c r="I66" s="1"/>
    </row>
    <row r="67" spans="1:9" ht="15">
      <c r="A67" s="1"/>
      <c r="B67" s="210"/>
      <c r="C67" s="210"/>
      <c r="D67" s="57"/>
      <c r="E67" s="57"/>
      <c r="F67" s="57"/>
      <c r="G67" s="182"/>
      <c r="H67" s="544"/>
      <c r="I67" s="1"/>
    </row>
    <row r="68" spans="1:9" ht="12.75">
      <c r="A68" s="1"/>
      <c r="B68" s="849"/>
      <c r="C68" s="849"/>
      <c r="D68" s="24"/>
      <c r="E68" s="135"/>
      <c r="F68" s="77"/>
      <c r="G68" s="120"/>
      <c r="H68" s="114"/>
      <c r="I68" s="1"/>
    </row>
    <row r="69" spans="1:9" ht="12.75">
      <c r="A69" s="1"/>
      <c r="B69" s="840"/>
      <c r="C69" s="840"/>
      <c r="D69" s="24"/>
      <c r="E69" s="135"/>
      <c r="F69" s="77"/>
      <c r="G69" s="120"/>
      <c r="H69" s="114"/>
      <c r="I69" s="1"/>
    </row>
    <row r="70" spans="1:9" ht="12.75">
      <c r="A70" s="1"/>
      <c r="B70" s="15"/>
      <c r="C70" s="15"/>
      <c r="D70" s="174"/>
      <c r="E70" s="174"/>
      <c r="F70" s="174"/>
      <c r="G70" s="174"/>
      <c r="H70" s="174"/>
      <c r="I70" s="1"/>
    </row>
    <row r="71" spans="1:9" ht="12.75">
      <c r="A71" s="1"/>
      <c r="B71" s="174"/>
      <c r="C71" s="174"/>
      <c r="D71" s="174"/>
      <c r="E71" s="174"/>
      <c r="F71" s="174"/>
      <c r="G71" s="174"/>
      <c r="H71" s="174"/>
      <c r="I71" s="1"/>
    </row>
    <row r="72" spans="1:9" ht="12.75">
      <c r="A72" s="1"/>
      <c r="B72" s="174"/>
      <c r="C72" s="174"/>
      <c r="D72" s="174"/>
      <c r="E72" s="174"/>
      <c r="F72" s="174"/>
      <c r="G72" s="174"/>
      <c r="H72" s="174"/>
      <c r="I72" s="1"/>
    </row>
    <row r="73" spans="1:9" ht="12.75">
      <c r="A73" s="1"/>
      <c r="B73" s="174"/>
      <c r="C73" s="174"/>
      <c r="D73" s="174"/>
      <c r="E73" s="174"/>
      <c r="F73" s="174"/>
      <c r="G73" s="174"/>
      <c r="H73" s="174"/>
      <c r="I73" s="1"/>
    </row>
    <row r="74" spans="1:9" ht="12.75">
      <c r="A74" s="1"/>
      <c r="B74" s="174"/>
      <c r="C74" s="174"/>
      <c r="D74" s="174"/>
      <c r="E74" s="174"/>
      <c r="F74" s="174"/>
      <c r="G74" s="174"/>
      <c r="H74" s="174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</sheetData>
  <mergeCells count="29">
    <mergeCell ref="B45:B46"/>
    <mergeCell ref="C45:C46"/>
    <mergeCell ref="B48:H48"/>
    <mergeCell ref="C9:C10"/>
    <mergeCell ref="B12:H12"/>
    <mergeCell ref="B16:H16"/>
    <mergeCell ref="B21:B23"/>
    <mergeCell ref="C21:C23"/>
    <mergeCell ref="B25:H25"/>
    <mergeCell ref="B29:H29"/>
    <mergeCell ref="B32:B33"/>
    <mergeCell ref="C32:C33"/>
    <mergeCell ref="B37:H37"/>
    <mergeCell ref="B41:H41"/>
    <mergeCell ref="B9:B10"/>
    <mergeCell ref="B1:H1"/>
    <mergeCell ref="B2:H2"/>
    <mergeCell ref="B7:H7"/>
    <mergeCell ref="C50:C51"/>
    <mergeCell ref="B53:H53"/>
    <mergeCell ref="B54:B55"/>
    <mergeCell ref="C54:C55"/>
    <mergeCell ref="C56:C57"/>
    <mergeCell ref="B50:B51"/>
    <mergeCell ref="B56:B57"/>
    <mergeCell ref="B68:B69"/>
    <mergeCell ref="C68:C69"/>
    <mergeCell ref="B61:H61"/>
    <mergeCell ref="B65:H65"/>
  </mergeCells>
  <hyperlinks>
    <hyperlink ref="G21" r:id="rId1" location="action=share"/>
    <hyperlink ref="G22" r:id="rId2" location="action=share"/>
    <hyperlink ref="G47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65"/>
  <sheetViews>
    <sheetView workbookViewId="0">
      <selection activeCell="O10" sqref="O10"/>
    </sheetView>
  </sheetViews>
  <sheetFormatPr defaultColWidth="14.42578125" defaultRowHeight="15.75" customHeight="1"/>
  <cols>
    <col min="1" max="1" width="8.140625" customWidth="1"/>
    <col min="2" max="2" width="12.85546875" customWidth="1"/>
    <col min="4" max="4" width="20.140625" customWidth="1"/>
    <col min="5" max="5" width="23.85546875" customWidth="1"/>
    <col min="6" max="6" width="24.5703125" customWidth="1"/>
    <col min="7" max="7" width="46.28515625" customWidth="1"/>
    <col min="8" max="8" width="33.140625" customWidth="1"/>
    <col min="9" max="9" width="9" customWidth="1"/>
  </cols>
  <sheetData>
    <row r="1" spans="1:9" ht="18.75" customHeight="1">
      <c r="A1" s="1"/>
      <c r="B1" s="842" t="s">
        <v>1616</v>
      </c>
      <c r="C1" s="836"/>
      <c r="D1" s="836"/>
      <c r="E1" s="836"/>
      <c r="F1" s="836"/>
      <c r="G1" s="836"/>
      <c r="H1" s="837"/>
      <c r="I1" s="1"/>
    </row>
    <row r="2" spans="1:9" ht="27.7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545" t="s">
        <v>11</v>
      </c>
      <c r="C3" s="545" t="s">
        <v>13</v>
      </c>
      <c r="D3" s="545" t="s">
        <v>14</v>
      </c>
      <c r="E3" s="545" t="s">
        <v>1064</v>
      </c>
      <c r="F3" s="545" t="s">
        <v>16</v>
      </c>
      <c r="G3" s="44" t="s">
        <v>17</v>
      </c>
      <c r="H3" s="545" t="s">
        <v>18</v>
      </c>
      <c r="I3" s="1"/>
    </row>
    <row r="4" spans="1:9" ht="40.5" customHeight="1">
      <c r="A4" s="1"/>
      <c r="B4" s="44" t="s">
        <v>29</v>
      </c>
      <c r="C4" s="44" t="s">
        <v>30</v>
      </c>
      <c r="D4" s="113" t="s">
        <v>1173</v>
      </c>
      <c r="E4" s="113" t="s">
        <v>1617</v>
      </c>
      <c r="F4" s="113" t="s">
        <v>1618</v>
      </c>
      <c r="G4" s="51" t="s">
        <v>1619</v>
      </c>
      <c r="H4" s="113" t="s">
        <v>1620</v>
      </c>
      <c r="I4" s="1"/>
    </row>
    <row r="5" spans="1:9" ht="38.25">
      <c r="A5" s="1"/>
      <c r="B5" s="44" t="s">
        <v>77</v>
      </c>
      <c r="C5" s="44" t="s">
        <v>79</v>
      </c>
      <c r="D5" s="113" t="s">
        <v>598</v>
      </c>
      <c r="E5" s="113" t="s">
        <v>1621</v>
      </c>
      <c r="F5" s="113" t="s">
        <v>1622</v>
      </c>
      <c r="G5" s="51" t="s">
        <v>1623</v>
      </c>
      <c r="H5" s="113" t="s">
        <v>1624</v>
      </c>
      <c r="I5" s="1"/>
    </row>
    <row r="6" spans="1:9" ht="69" customHeight="1">
      <c r="A6" s="1"/>
      <c r="B6" s="44" t="s">
        <v>99</v>
      </c>
      <c r="C6" s="44" t="s">
        <v>101</v>
      </c>
      <c r="D6" s="113" t="s">
        <v>31</v>
      </c>
      <c r="E6" s="113" t="s">
        <v>1625</v>
      </c>
      <c r="F6" s="113" t="s">
        <v>1626</v>
      </c>
      <c r="G6" s="271" t="str">
        <f>HYPERLINK("https://yandex.ru/video/preview/?filmId=14739415267935178769&amp;text=ведение%20мяча%20в%20баскетболе&amp;path=wizard&amp;parent-reqid=1587054740410631-1592133344619910438200213-production-app-host-vla-web-yp-18&amp;redircnt=1587054798.1","https://yandex.ru/video/preview/?filmId=14739415267935178769&amp;text=ведение%20мяча%20в%20баскетболе&amp;path=wizard&amp;parent-reqid=1587054740410631-1592133344619910438200213-production-app-host-vla-web-yp-18&amp;redircnt=1587054798.1")</f>
        <v>https://yandex.ru/video/preview/?filmId=14739415267935178769&amp;text=ведение%20мяча%20в%20баскетболе&amp;path=wizard&amp;parent-reqid=1587054740410631-1592133344619910438200213-production-app-host-vla-web-yp-18&amp;redircnt=1587054798.1</v>
      </c>
      <c r="H6" s="113" t="s">
        <v>55</v>
      </c>
      <c r="I6" s="1"/>
    </row>
    <row r="7" spans="1:9" ht="12.75" customHeight="1">
      <c r="A7" s="1"/>
      <c r="B7" s="901" t="s">
        <v>128</v>
      </c>
      <c r="C7" s="836"/>
      <c r="D7" s="836"/>
      <c r="E7" s="836"/>
      <c r="F7" s="836"/>
      <c r="G7" s="836"/>
      <c r="H7" s="837"/>
      <c r="I7" s="1"/>
    </row>
    <row r="8" spans="1:9" ht="38.25">
      <c r="A8" s="1"/>
      <c r="B8" s="44" t="s">
        <v>142</v>
      </c>
      <c r="C8" s="44" t="s">
        <v>145</v>
      </c>
      <c r="D8" s="113" t="s">
        <v>598</v>
      </c>
      <c r="E8" s="451" t="s">
        <v>1627</v>
      </c>
      <c r="F8" s="113" t="s">
        <v>1350</v>
      </c>
      <c r="G8" s="113" t="s">
        <v>1467</v>
      </c>
      <c r="H8" s="113" t="s">
        <v>1392</v>
      </c>
      <c r="I8" s="1"/>
    </row>
    <row r="9" spans="1:9" ht="25.5">
      <c r="A9" s="1"/>
      <c r="B9" s="44" t="s">
        <v>166</v>
      </c>
      <c r="C9" s="44" t="s">
        <v>167</v>
      </c>
      <c r="D9" s="113" t="s">
        <v>190</v>
      </c>
      <c r="E9" s="496" t="s">
        <v>1628</v>
      </c>
      <c r="F9" s="113" t="s">
        <v>1357</v>
      </c>
      <c r="G9" s="113" t="s">
        <v>1226</v>
      </c>
      <c r="H9" s="117" t="s">
        <v>1125</v>
      </c>
      <c r="I9" s="1"/>
    </row>
    <row r="10" spans="1:9" ht="76.5">
      <c r="A10" s="1"/>
      <c r="B10" s="44" t="s">
        <v>187</v>
      </c>
      <c r="C10" s="497" t="s">
        <v>189</v>
      </c>
      <c r="D10" s="46" t="s">
        <v>31</v>
      </c>
      <c r="E10" s="46" t="s">
        <v>1629</v>
      </c>
      <c r="F10" s="46" t="s">
        <v>1630</v>
      </c>
      <c r="G10" s="51" t="s">
        <v>1631</v>
      </c>
      <c r="H10" s="113" t="s">
        <v>380</v>
      </c>
      <c r="I10" s="1"/>
    </row>
    <row r="11" spans="1:9" ht="25.5">
      <c r="A11" s="1"/>
      <c r="B11" s="892" t="s">
        <v>433</v>
      </c>
      <c r="C11" s="497" t="s">
        <v>434</v>
      </c>
      <c r="D11" s="113" t="s">
        <v>31</v>
      </c>
      <c r="E11" s="546" t="s">
        <v>1632</v>
      </c>
      <c r="F11" s="113" t="s">
        <v>1633</v>
      </c>
      <c r="G11" s="113" t="s">
        <v>1634</v>
      </c>
      <c r="H11" s="113" t="s">
        <v>55</v>
      </c>
      <c r="I11" s="1"/>
    </row>
    <row r="12" spans="1:9" ht="38.25">
      <c r="A12" s="1"/>
      <c r="B12" s="848"/>
      <c r="C12" s="44" t="s">
        <v>1092</v>
      </c>
      <c r="D12" s="113" t="s">
        <v>703</v>
      </c>
      <c r="E12" s="546" t="s">
        <v>1635</v>
      </c>
      <c r="F12" s="113" t="s">
        <v>1636</v>
      </c>
      <c r="G12" s="271" t="str">
        <f>HYPERLINK("https://youtu.be/vkWh8XgWoJE","посмотреть видеоурок")</f>
        <v>посмотреть видеоурок</v>
      </c>
      <c r="H12" s="113" t="s">
        <v>55</v>
      </c>
      <c r="I12" s="1"/>
    </row>
    <row r="13" spans="1:9" ht="12.75" customHeight="1">
      <c r="A13" s="1"/>
      <c r="B13" s="859" t="s">
        <v>219</v>
      </c>
      <c r="C13" s="836"/>
      <c r="D13" s="836"/>
      <c r="E13" s="836"/>
      <c r="F13" s="836"/>
      <c r="G13" s="836"/>
      <c r="H13" s="837"/>
      <c r="I13" s="1"/>
    </row>
    <row r="14" spans="1:9" ht="38.25">
      <c r="A14" s="1"/>
      <c r="B14" s="44" t="s">
        <v>29</v>
      </c>
      <c r="C14" s="44" t="s">
        <v>30</v>
      </c>
      <c r="D14" s="75" t="s">
        <v>598</v>
      </c>
      <c r="E14" s="81" t="s">
        <v>1637</v>
      </c>
      <c r="F14" s="75" t="s">
        <v>1350</v>
      </c>
      <c r="G14" s="83" t="s">
        <v>1403</v>
      </c>
      <c r="H14" s="75" t="s">
        <v>1404</v>
      </c>
      <c r="I14" s="1"/>
    </row>
    <row r="15" spans="1:9" ht="38.25">
      <c r="A15" s="1"/>
      <c r="B15" s="44" t="s">
        <v>77</v>
      </c>
      <c r="C15" s="44" t="s">
        <v>79</v>
      </c>
      <c r="D15" s="113" t="s">
        <v>1173</v>
      </c>
      <c r="E15" s="547" t="s">
        <v>1638</v>
      </c>
      <c r="F15" s="32" t="s">
        <v>1381</v>
      </c>
      <c r="G15" s="32" t="s">
        <v>1382</v>
      </c>
      <c r="H15" s="193" t="str">
        <f>HYPERLINK("https://onlinetestpad.com/ru/testview/299387-razvitie-kultury-v-russkikh-zemlyakh-vo-vtoroj-polovine-xiii-xiv-veka-6-kla","          Выполнить тест.Прислать скриншот с результатом теста и чтобы было видно название   теста                                      ")</f>
        <v xml:space="preserve">          Выполнить тест.Прислать скриншот с результатом теста и чтобы было видно название   теста                                      </v>
      </c>
      <c r="I15" s="1"/>
    </row>
    <row r="16" spans="1:9" ht="63.75">
      <c r="A16" s="1"/>
      <c r="B16" s="44" t="s">
        <v>99</v>
      </c>
      <c r="C16" s="44" t="s">
        <v>101</v>
      </c>
      <c r="D16" s="38" t="s">
        <v>1639</v>
      </c>
      <c r="E16" s="75" t="s">
        <v>1640</v>
      </c>
      <c r="F16" s="75" t="s">
        <v>1618</v>
      </c>
      <c r="G16" s="34" t="s">
        <v>1641</v>
      </c>
      <c r="H16" s="75" t="s">
        <v>1642</v>
      </c>
      <c r="I16" s="1"/>
    </row>
    <row r="17" spans="1:9" ht="12.75" customHeight="1">
      <c r="A17" s="1"/>
      <c r="B17" s="901" t="s">
        <v>128</v>
      </c>
      <c r="C17" s="836"/>
      <c r="D17" s="836"/>
      <c r="E17" s="836"/>
      <c r="F17" s="836"/>
      <c r="G17" s="836"/>
      <c r="H17" s="837"/>
      <c r="I17" s="1"/>
    </row>
    <row r="18" spans="1:9" ht="76.5">
      <c r="A18" s="1"/>
      <c r="B18" s="44" t="s">
        <v>142</v>
      </c>
      <c r="C18" s="44" t="s">
        <v>145</v>
      </c>
      <c r="D18" s="32" t="s">
        <v>81</v>
      </c>
      <c r="E18" s="453" t="s">
        <v>1643</v>
      </c>
      <c r="F18" s="32" t="s">
        <v>1387</v>
      </c>
      <c r="G18" s="454" t="s">
        <v>1388</v>
      </c>
      <c r="H18" s="455" t="s">
        <v>1389</v>
      </c>
      <c r="I18" s="1"/>
    </row>
    <row r="19" spans="1:9" ht="75.75" customHeight="1">
      <c r="A19" s="1"/>
      <c r="B19" s="892" t="s">
        <v>166</v>
      </c>
      <c r="C19" s="892" t="s">
        <v>167</v>
      </c>
      <c r="D19" s="75" t="s">
        <v>31</v>
      </c>
      <c r="E19" s="75" t="s">
        <v>1644</v>
      </c>
      <c r="F19" s="75" t="s">
        <v>1645</v>
      </c>
      <c r="G19" s="257" t="str">
        <f>HYPERLINK("http://tepka.ru/tehnologiya_6m/28.html","прочитать в учебнике творческий проект ""Настенный светильник""")</f>
        <v>прочитать в учебнике творческий проект "Настенный светильник"</v>
      </c>
      <c r="H19" s="75" t="s">
        <v>1646</v>
      </c>
      <c r="I19" s="1"/>
    </row>
    <row r="20" spans="1:9" ht="38.25">
      <c r="A20" s="1"/>
      <c r="B20" s="848"/>
      <c r="C20" s="848"/>
      <c r="D20" s="113" t="s">
        <v>598</v>
      </c>
      <c r="E20" s="466" t="s">
        <v>1647</v>
      </c>
      <c r="F20" s="355" t="s">
        <v>1648</v>
      </c>
      <c r="G20" s="221" t="s">
        <v>1649</v>
      </c>
      <c r="H20" s="292" t="s">
        <v>380</v>
      </c>
      <c r="I20" s="1"/>
    </row>
    <row r="21" spans="1:9" ht="63" customHeight="1">
      <c r="A21" s="1"/>
      <c r="B21" s="892" t="s">
        <v>187</v>
      </c>
      <c r="C21" s="892" t="s">
        <v>189</v>
      </c>
      <c r="D21" s="75" t="s">
        <v>31</v>
      </c>
      <c r="E21" s="75" t="s">
        <v>1650</v>
      </c>
      <c r="F21" s="75" t="s">
        <v>1651</v>
      </c>
      <c r="G21" s="257" t="str">
        <f>HYPERLINK("http://tepka.ru/tehnologiya_6m/28.html","прочитать в учебнике творческий проект ""Настенный светильник""")</f>
        <v>прочитать в учебнике творческий проект "Настенный светильник"</v>
      </c>
      <c r="H21" s="75" t="s">
        <v>1652</v>
      </c>
      <c r="I21" s="1"/>
    </row>
    <row r="22" spans="1:9" ht="63.75">
      <c r="A22" s="1"/>
      <c r="B22" s="848"/>
      <c r="C22" s="848"/>
      <c r="D22" s="113" t="s">
        <v>598</v>
      </c>
      <c r="E22" s="466" t="s">
        <v>1653</v>
      </c>
      <c r="F22" s="326" t="s">
        <v>1654</v>
      </c>
      <c r="G22" s="284" t="s">
        <v>1655</v>
      </c>
      <c r="H22" s="292" t="s">
        <v>380</v>
      </c>
      <c r="I22" s="1"/>
    </row>
    <row r="23" spans="1:9" ht="25.5">
      <c r="A23" s="1"/>
      <c r="B23" s="44" t="s">
        <v>433</v>
      </c>
      <c r="C23" s="44" t="s">
        <v>434</v>
      </c>
      <c r="D23" s="75" t="s">
        <v>31</v>
      </c>
      <c r="E23" s="523" t="s">
        <v>1656</v>
      </c>
      <c r="F23" s="75" t="s">
        <v>1657</v>
      </c>
      <c r="G23" s="257" t="e">
        <f>HYPERLINK("https://yandex.ru/video/preview/?filmId=446961682529943804&amp;text=%D0%B3%D0%B8%D0%BC%D0%BD%D0%B0%D1%81%D1%82%D0%B8%D0%BA%D0%B0%20%D0%B4%D0%BB%D1%8F%20%D0%B3%D0%BB%D0%B0%D0%B7%20%D0%B4%D0%BB%D1%8F%20%D1%88%D0%BA%D0%BE%D0%BB%D1%8C%D0%BD%D0%B8%D0%BA%D0%BE%D0%B"&amp;"2%20%D0%B2%D0%B8%D0%B4%D0%B5%D0%BE&amp;path=wizard&amp;parent-reqid=1587615377862308-1423842062198198248900196-production-app-host-vla-web-yp-213&amp;redircnt=1587615415.1","Просмотрите видео, перейдя по ссылке, задайте интересующие вас вопросы ")</f>
        <v>#VALUE!</v>
      </c>
      <c r="H23" s="75" t="s">
        <v>863</v>
      </c>
      <c r="I23" s="1"/>
    </row>
    <row r="24" spans="1:9" ht="25.5">
      <c r="A24" s="1"/>
      <c r="B24" s="44" t="s">
        <v>1091</v>
      </c>
      <c r="C24" s="548" t="s">
        <v>1092</v>
      </c>
      <c r="D24" s="437" t="s">
        <v>31</v>
      </c>
      <c r="E24" s="457" t="s">
        <v>1658</v>
      </c>
      <c r="F24" s="437" t="s">
        <v>1659</v>
      </c>
      <c r="G24" s="479" t="s">
        <v>1660</v>
      </c>
      <c r="H24" s="437" t="s">
        <v>55</v>
      </c>
      <c r="I24" s="1"/>
    </row>
    <row r="25" spans="1:9" ht="36">
      <c r="A25" s="1"/>
      <c r="B25" s="324" t="s">
        <v>1096</v>
      </c>
      <c r="C25" s="533" t="s">
        <v>1097</v>
      </c>
      <c r="D25" s="437" t="s">
        <v>31</v>
      </c>
      <c r="E25" s="255" t="s">
        <v>1661</v>
      </c>
      <c r="F25" s="331" t="s">
        <v>1401</v>
      </c>
      <c r="G25" s="463" t="str">
        <f>HYPERLINK("https://melodiabisera.ru/workshops/master-klass-fialka-iz-bisera/","Ознакомиться с МК, перейдя по ссылке https://melodiabisera.ru/workshops/master-klass-fialka-iz-bisera/")</f>
        <v>Ознакомиться с МК, перейдя по ссылке https://melodiabisera.ru/workshops/master-klass-fialka-iz-bisera/</v>
      </c>
      <c r="H25" s="437" t="s">
        <v>55</v>
      </c>
      <c r="I25" s="1"/>
    </row>
    <row r="26" spans="1:9" ht="18">
      <c r="A26" s="1"/>
      <c r="B26" s="860" t="s">
        <v>252</v>
      </c>
      <c r="C26" s="836"/>
      <c r="D26" s="836"/>
      <c r="E26" s="836"/>
      <c r="F26" s="836"/>
      <c r="G26" s="836"/>
      <c r="H26" s="837"/>
      <c r="I26" s="1"/>
    </row>
    <row r="27" spans="1:9" ht="51">
      <c r="A27" s="1"/>
      <c r="B27" s="507" t="s">
        <v>29</v>
      </c>
      <c r="C27" s="508" t="s">
        <v>30</v>
      </c>
      <c r="D27" s="437" t="s">
        <v>1446</v>
      </c>
      <c r="E27" s="489" t="s">
        <v>1662</v>
      </c>
      <c r="F27" s="75" t="s">
        <v>1663</v>
      </c>
      <c r="G27" s="83" t="s">
        <v>1664</v>
      </c>
      <c r="H27" s="75" t="s">
        <v>380</v>
      </c>
      <c r="I27" s="1"/>
    </row>
    <row r="28" spans="1:9" ht="51">
      <c r="A28" s="1"/>
      <c r="B28" s="507" t="s">
        <v>77</v>
      </c>
      <c r="C28" s="508" t="s">
        <v>79</v>
      </c>
      <c r="D28" s="437" t="s">
        <v>1405</v>
      </c>
      <c r="E28" s="489" t="s">
        <v>1665</v>
      </c>
      <c r="F28" s="75" t="s">
        <v>1415</v>
      </c>
      <c r="G28" s="83" t="s">
        <v>1416</v>
      </c>
      <c r="H28" s="75" t="s">
        <v>380</v>
      </c>
      <c r="I28" s="1"/>
    </row>
    <row r="29" spans="1:9" ht="51">
      <c r="A29" s="1"/>
      <c r="B29" s="890" t="s">
        <v>99</v>
      </c>
      <c r="C29" s="891" t="s">
        <v>101</v>
      </c>
      <c r="D29" s="113" t="s">
        <v>598</v>
      </c>
      <c r="E29" s="451" t="s">
        <v>1666</v>
      </c>
      <c r="F29" s="452" t="s">
        <v>1667</v>
      </c>
      <c r="G29" s="100" t="s">
        <v>1668</v>
      </c>
      <c r="H29" s="75" t="s">
        <v>1669</v>
      </c>
      <c r="I29" s="1"/>
    </row>
    <row r="30" spans="1:9" ht="51">
      <c r="A30" s="1"/>
      <c r="B30" s="848"/>
      <c r="C30" s="857"/>
      <c r="D30" s="437" t="s">
        <v>1405</v>
      </c>
      <c r="E30" s="509" t="s">
        <v>1670</v>
      </c>
      <c r="F30" s="75" t="s">
        <v>1568</v>
      </c>
      <c r="G30" s="75" t="s">
        <v>1569</v>
      </c>
      <c r="H30" s="75" t="s">
        <v>1570</v>
      </c>
      <c r="I30" s="1"/>
    </row>
    <row r="31" spans="1:9" ht="12.75" customHeight="1">
      <c r="A31" s="1"/>
      <c r="B31" s="901" t="s">
        <v>128</v>
      </c>
      <c r="C31" s="836"/>
      <c r="D31" s="836"/>
      <c r="E31" s="836"/>
      <c r="F31" s="836"/>
      <c r="G31" s="836"/>
      <c r="H31" s="837"/>
      <c r="I31" s="1"/>
    </row>
    <row r="32" spans="1:9" ht="38.25">
      <c r="A32" s="1"/>
      <c r="B32" s="507" t="s">
        <v>142</v>
      </c>
      <c r="C32" s="508" t="s">
        <v>145</v>
      </c>
      <c r="D32" s="437" t="s">
        <v>1405</v>
      </c>
      <c r="E32" s="489" t="s">
        <v>1671</v>
      </c>
      <c r="F32" s="75" t="s">
        <v>1423</v>
      </c>
      <c r="G32" s="85" t="s">
        <v>1424</v>
      </c>
      <c r="H32" s="85" t="s">
        <v>1424</v>
      </c>
      <c r="I32" s="1"/>
    </row>
    <row r="33" spans="1:9" ht="51">
      <c r="A33" s="1"/>
      <c r="B33" s="507" t="s">
        <v>166</v>
      </c>
      <c r="C33" s="508" t="s">
        <v>167</v>
      </c>
      <c r="D33" s="437" t="s">
        <v>1348</v>
      </c>
      <c r="E33" s="489" t="s">
        <v>1672</v>
      </c>
      <c r="F33" s="75" t="s">
        <v>1435</v>
      </c>
      <c r="G33" s="469" t="str">
        <f>HYPERLINK("https://youtu.be/SvaWN7hBmE8","Посмотреть видеоурок;
 при отсутствии технической возможности: изучить п.47.
№1335 (устно), №1337 (устно), №1338 (устно)")</f>
        <v>Посмотреть видеоурок;
 при отсутствии технической возможности: изучить п.47.
№1335 (устно), №1337 (устно), №1338 (устно)</v>
      </c>
      <c r="H33" s="75" t="s">
        <v>1673</v>
      </c>
      <c r="I33" s="1"/>
    </row>
    <row r="34" spans="1:9" ht="38.25">
      <c r="A34" s="1"/>
      <c r="B34" s="507" t="s">
        <v>187</v>
      </c>
      <c r="C34" s="508" t="s">
        <v>189</v>
      </c>
      <c r="D34" s="437" t="s">
        <v>598</v>
      </c>
      <c r="E34" s="489" t="s">
        <v>1674</v>
      </c>
      <c r="F34" s="75" t="s">
        <v>1435</v>
      </c>
      <c r="G34" s="75" t="s">
        <v>1519</v>
      </c>
      <c r="H34" s="75" t="s">
        <v>1673</v>
      </c>
      <c r="I34" s="1"/>
    </row>
    <row r="35" spans="1:9" ht="38.25">
      <c r="A35" s="1"/>
      <c r="B35" s="507" t="s">
        <v>433</v>
      </c>
      <c r="C35" s="508" t="s">
        <v>434</v>
      </c>
      <c r="D35" s="549" t="s">
        <v>31</v>
      </c>
      <c r="E35" s="99" t="s">
        <v>1675</v>
      </c>
      <c r="F35" s="397" t="s">
        <v>1676</v>
      </c>
      <c r="G35" s="550" t="s">
        <v>1677</v>
      </c>
      <c r="H35" s="63" t="s">
        <v>55</v>
      </c>
      <c r="I35" s="1"/>
    </row>
    <row r="36" spans="1:9" ht="38.25">
      <c r="A36" s="1"/>
      <c r="B36" s="507" t="s">
        <v>1091</v>
      </c>
      <c r="C36" s="519" t="s">
        <v>1092</v>
      </c>
      <c r="D36" s="75" t="s">
        <v>31</v>
      </c>
      <c r="E36" s="538" t="s">
        <v>1678</v>
      </c>
      <c r="F36" s="38" t="s">
        <v>1426</v>
      </c>
      <c r="G36" s="550" t="s">
        <v>1427</v>
      </c>
      <c r="H36" s="38" t="s">
        <v>55</v>
      </c>
      <c r="I36" s="1"/>
    </row>
    <row r="37" spans="1:9" ht="13.5" customHeight="1">
      <c r="A37" s="1"/>
      <c r="B37" s="881" t="s">
        <v>278</v>
      </c>
      <c r="C37" s="862"/>
      <c r="D37" s="862"/>
      <c r="E37" s="862"/>
      <c r="F37" s="862"/>
      <c r="G37" s="862"/>
      <c r="H37" s="857"/>
      <c r="I37" s="1"/>
    </row>
    <row r="38" spans="1:9" ht="38.25">
      <c r="A38" s="1"/>
      <c r="B38" s="507" t="s">
        <v>29</v>
      </c>
      <c r="C38" s="508" t="s">
        <v>30</v>
      </c>
      <c r="D38" s="437" t="s">
        <v>598</v>
      </c>
      <c r="E38" s="489" t="s">
        <v>1679</v>
      </c>
      <c r="F38" s="437" t="s">
        <v>1680</v>
      </c>
      <c r="G38" s="551" t="s">
        <v>1681</v>
      </c>
      <c r="H38" s="437" t="s">
        <v>1682</v>
      </c>
      <c r="I38" s="1"/>
    </row>
    <row r="39" spans="1:9" ht="38.25">
      <c r="A39" s="1"/>
      <c r="B39" s="507" t="s">
        <v>77</v>
      </c>
      <c r="C39" s="508" t="s">
        <v>79</v>
      </c>
      <c r="D39" s="437" t="s">
        <v>1173</v>
      </c>
      <c r="E39" s="466" t="s">
        <v>1683</v>
      </c>
      <c r="F39" s="437" t="s">
        <v>1684</v>
      </c>
      <c r="G39" s="478" t="e">
        <f>HYPERLINK("https://yandex.ru/video/preview/?filmId=14792290113101996162&amp;text=%D0%B2%D0%B8%D0%B4%D0%B5%D0%BE%D1%83%D1%80%D0%BE%D0%BA%20%D1%80%D0%B0%D0%B7%D0%B4%D0%B5%D0%BB%D1%8B%20%D0%BD%D0%B0%D1%83%D0%BA%D0%B8%20%D0%BE%20%D1%8F%D0%B7%D1%8B%D0%BA%D0%B5%206%20%D0%BA%D"&amp;"0%BB%D0%B0%D1%81%D1%81&amp;path=wizard&amp;parent-reqid=1587618601164362-1468887283556156857600165-production-app-host-man-web-yp-96&amp;redircnt=1587618612.1","Просмотрите видеоурок, перейдя по ссылке, используя материал этого урока, выполните упражнение 642; заполненную таблицу пришлите в беседу ВК  ")</f>
        <v>#VALUE!</v>
      </c>
      <c r="H39" s="437" t="s">
        <v>1685</v>
      </c>
      <c r="I39" s="1"/>
    </row>
    <row r="40" spans="1:9" ht="63.75">
      <c r="A40" s="1"/>
      <c r="B40" s="890" t="s">
        <v>99</v>
      </c>
      <c r="C40" s="891" t="s">
        <v>101</v>
      </c>
      <c r="D40" s="437" t="s">
        <v>598</v>
      </c>
      <c r="E40" s="495" t="s">
        <v>1686</v>
      </c>
      <c r="F40" s="437" t="s">
        <v>1411</v>
      </c>
      <c r="G40" s="437" t="s">
        <v>1687</v>
      </c>
      <c r="H40" s="437" t="s">
        <v>1598</v>
      </c>
      <c r="I40" s="1"/>
    </row>
    <row r="41" spans="1:9" ht="51">
      <c r="A41" s="1"/>
      <c r="B41" s="848"/>
      <c r="C41" s="857"/>
      <c r="D41" s="113" t="s">
        <v>1173</v>
      </c>
      <c r="E41" s="451" t="s">
        <v>1688</v>
      </c>
      <c r="F41" s="452" t="s">
        <v>1370</v>
      </c>
      <c r="G41" s="100" t="s">
        <v>1371</v>
      </c>
      <c r="H41" s="75" t="s">
        <v>1372</v>
      </c>
      <c r="I41" s="1"/>
    </row>
    <row r="42" spans="1:9" ht="12.75" customHeight="1">
      <c r="A42" s="1"/>
      <c r="B42" s="901" t="s">
        <v>128</v>
      </c>
      <c r="C42" s="836"/>
      <c r="D42" s="836"/>
      <c r="E42" s="836"/>
      <c r="F42" s="836"/>
      <c r="G42" s="836"/>
      <c r="H42" s="837"/>
      <c r="I42" s="1"/>
    </row>
    <row r="43" spans="1:9" ht="25.5">
      <c r="A43" s="1"/>
      <c r="B43" s="507" t="s">
        <v>142</v>
      </c>
      <c r="C43" s="508" t="s">
        <v>145</v>
      </c>
      <c r="D43" s="328" t="s">
        <v>81</v>
      </c>
      <c r="E43" s="385" t="s">
        <v>1689</v>
      </c>
      <c r="F43" s="328" t="s">
        <v>1437</v>
      </c>
      <c r="G43" s="349" t="s">
        <v>1438</v>
      </c>
      <c r="H43" s="328" t="s">
        <v>380</v>
      </c>
      <c r="I43" s="1"/>
    </row>
    <row r="44" spans="1:9" ht="38.25">
      <c r="A44" s="1"/>
      <c r="B44" s="507" t="s">
        <v>166</v>
      </c>
      <c r="C44" s="508" t="s">
        <v>167</v>
      </c>
      <c r="D44" s="328" t="s">
        <v>81</v>
      </c>
      <c r="E44" s="477" t="s">
        <v>1690</v>
      </c>
      <c r="F44" s="63" t="s">
        <v>1455</v>
      </c>
      <c r="G44" s="188" t="s">
        <v>1456</v>
      </c>
      <c r="H44" s="75" t="s">
        <v>380</v>
      </c>
      <c r="I44" s="1"/>
    </row>
    <row r="45" spans="1:9" ht="38.25">
      <c r="A45" s="1"/>
      <c r="B45" s="507" t="s">
        <v>187</v>
      </c>
      <c r="C45" s="508" t="s">
        <v>189</v>
      </c>
      <c r="D45" s="437" t="s">
        <v>1562</v>
      </c>
      <c r="E45" s="489" t="s">
        <v>1691</v>
      </c>
      <c r="F45" s="75" t="s">
        <v>1435</v>
      </c>
      <c r="G45" s="75" t="s">
        <v>1543</v>
      </c>
      <c r="H45" s="437" t="s">
        <v>380</v>
      </c>
      <c r="I45" s="1"/>
    </row>
    <row r="46" spans="1:9" ht="25.5">
      <c r="A46" s="1"/>
      <c r="B46" s="535">
        <v>7</v>
      </c>
      <c r="C46" s="508" t="s">
        <v>434</v>
      </c>
      <c r="D46" s="437" t="s">
        <v>31</v>
      </c>
      <c r="E46" s="489" t="s">
        <v>1692</v>
      </c>
      <c r="F46" s="437" t="s">
        <v>1418</v>
      </c>
      <c r="G46" s="437" t="s">
        <v>1693</v>
      </c>
      <c r="H46" s="479" t="s">
        <v>380</v>
      </c>
      <c r="I46" s="1"/>
    </row>
    <row r="47" spans="1:9" ht="18" customHeight="1">
      <c r="A47" s="1"/>
      <c r="B47" s="835"/>
      <c r="C47" s="836"/>
      <c r="D47" s="836"/>
      <c r="E47" s="836"/>
      <c r="F47" s="836"/>
      <c r="G47" s="836"/>
      <c r="H47" s="837"/>
      <c r="I47" s="1"/>
    </row>
    <row r="48" spans="1:9" ht="12.75">
      <c r="A48" s="1"/>
      <c r="B48" s="525"/>
      <c r="C48" s="525"/>
      <c r="D48" s="57"/>
      <c r="E48" s="130"/>
      <c r="F48" s="57"/>
      <c r="G48" s="57"/>
      <c r="H48" s="57"/>
      <c r="I48" s="1"/>
    </row>
    <row r="49" spans="1:9" ht="12.75">
      <c r="A49" s="1"/>
      <c r="B49" s="525"/>
      <c r="C49" s="525"/>
      <c r="D49" s="57"/>
      <c r="E49" s="130"/>
      <c r="F49" s="57"/>
      <c r="G49" s="120"/>
      <c r="H49" s="57"/>
      <c r="I49" s="1"/>
    </row>
    <row r="50" spans="1:9" ht="12.75">
      <c r="A50" s="1"/>
      <c r="B50" s="887"/>
      <c r="C50" s="887"/>
      <c r="D50" s="895"/>
      <c r="E50" s="135"/>
      <c r="F50" s="114"/>
      <c r="G50" s="108"/>
      <c r="H50" s="57"/>
      <c r="I50" s="1"/>
    </row>
    <row r="51" spans="1:9" ht="12.75">
      <c r="A51" s="1"/>
      <c r="B51" s="840"/>
      <c r="C51" s="840"/>
      <c r="D51" s="840"/>
      <c r="E51" s="135"/>
      <c r="F51" s="77"/>
      <c r="G51" s="77"/>
      <c r="H51" s="77"/>
      <c r="I51" s="1"/>
    </row>
    <row r="52" spans="1:9" ht="15.75" customHeight="1">
      <c r="A52" s="1"/>
      <c r="B52" s="902"/>
      <c r="C52" s="840"/>
      <c r="D52" s="840"/>
      <c r="E52" s="840"/>
      <c r="F52" s="840"/>
      <c r="G52" s="840"/>
      <c r="H52" s="840"/>
      <c r="I52" s="1"/>
    </row>
    <row r="53" spans="1:9" ht="12.75">
      <c r="A53" s="1"/>
      <c r="B53" s="525"/>
      <c r="C53" s="525"/>
      <c r="D53" s="57"/>
      <c r="E53" s="130"/>
      <c r="F53" s="57"/>
      <c r="G53" s="120"/>
      <c r="H53" s="120"/>
      <c r="I53" s="1"/>
    </row>
    <row r="54" spans="1:9" ht="12.75">
      <c r="A54" s="1"/>
      <c r="B54" s="525"/>
      <c r="C54" s="525"/>
      <c r="D54" s="57"/>
      <c r="E54" s="130"/>
      <c r="F54" s="57"/>
      <c r="G54" s="120"/>
      <c r="H54" s="57"/>
      <c r="I54" s="1"/>
    </row>
    <row r="55" spans="1:9" ht="12.75">
      <c r="A55" s="1"/>
      <c r="B55" s="525"/>
      <c r="C55" s="525"/>
      <c r="D55" s="57"/>
      <c r="E55" s="130"/>
      <c r="F55" s="57"/>
      <c r="G55" s="57"/>
      <c r="H55" s="57"/>
      <c r="I55" s="1"/>
    </row>
    <row r="56" spans="1:9" ht="12.75">
      <c r="A56" s="1"/>
      <c r="B56" s="887"/>
      <c r="C56" s="525"/>
      <c r="D56" s="183"/>
      <c r="E56" s="123"/>
      <c r="F56" s="389"/>
      <c r="G56" s="486"/>
      <c r="H56" s="114"/>
      <c r="I56" s="1"/>
    </row>
    <row r="57" spans="1:9" ht="12.75">
      <c r="A57" s="1"/>
      <c r="B57" s="840"/>
      <c r="C57" s="116"/>
      <c r="D57" s="57"/>
      <c r="E57" s="123"/>
      <c r="F57" s="57"/>
      <c r="G57" s="120"/>
      <c r="H57" s="57"/>
      <c r="I57" s="1"/>
    </row>
    <row r="58" spans="1:9" ht="18" customHeight="1">
      <c r="A58" s="1"/>
      <c r="B58" s="841"/>
      <c r="C58" s="840"/>
      <c r="D58" s="840"/>
      <c r="E58" s="840"/>
      <c r="F58" s="840"/>
      <c r="G58" s="840"/>
      <c r="H58" s="840"/>
      <c r="I58" s="1"/>
    </row>
    <row r="59" spans="1:9" ht="12.75">
      <c r="A59" s="1"/>
      <c r="B59" s="210"/>
      <c r="C59" s="210"/>
      <c r="D59" s="77"/>
      <c r="E59" s="77"/>
      <c r="F59" s="57"/>
      <c r="G59" s="120"/>
      <c r="H59" s="57"/>
      <c r="I59" s="1"/>
    </row>
    <row r="60" spans="1:9" ht="12.75">
      <c r="A60" s="1"/>
      <c r="B60" s="210"/>
      <c r="C60" s="210"/>
      <c r="D60" s="57"/>
      <c r="E60" s="77"/>
      <c r="F60" s="57"/>
      <c r="G60" s="120"/>
      <c r="H60" s="57"/>
      <c r="I60" s="1"/>
    </row>
    <row r="61" spans="1:9" ht="12.75">
      <c r="A61" s="1"/>
      <c r="B61" s="849"/>
      <c r="C61" s="849"/>
      <c r="D61" s="77"/>
      <c r="E61" s="77"/>
      <c r="F61" s="57"/>
      <c r="G61" s="57"/>
      <c r="H61" s="57"/>
      <c r="I61" s="1"/>
    </row>
    <row r="62" spans="1:9" ht="12.75">
      <c r="A62" s="1"/>
      <c r="B62" s="840"/>
      <c r="C62" s="840"/>
      <c r="D62" s="77"/>
      <c r="E62" s="77"/>
      <c r="F62" s="57"/>
      <c r="G62" s="57"/>
      <c r="H62" s="57"/>
      <c r="I62" s="1"/>
    </row>
    <row r="63" spans="1:9" ht="15.75" customHeight="1">
      <c r="A63" s="1"/>
      <c r="B63" s="902"/>
      <c r="C63" s="840"/>
      <c r="D63" s="840"/>
      <c r="E63" s="840"/>
      <c r="F63" s="840"/>
      <c r="G63" s="840"/>
      <c r="H63" s="840"/>
      <c r="I63" s="1"/>
    </row>
    <row r="64" spans="1:9" ht="12.75">
      <c r="A64" s="1"/>
      <c r="B64" s="210"/>
      <c r="C64" s="210"/>
      <c r="D64" s="57"/>
      <c r="E64" s="57"/>
      <c r="F64" s="57"/>
      <c r="G64" s="491"/>
      <c r="H64" s="57"/>
      <c r="I64" s="1"/>
    </row>
    <row r="65" spans="1:9" ht="12.75">
      <c r="A65" s="1"/>
      <c r="B65" s="210"/>
      <c r="C65" s="210"/>
      <c r="D65" s="183"/>
      <c r="E65" s="57"/>
      <c r="F65" s="57"/>
      <c r="G65" s="491"/>
      <c r="H65" s="57"/>
      <c r="I65" s="1"/>
    </row>
    <row r="66" spans="1:9" ht="12.75">
      <c r="A66" s="1"/>
      <c r="B66" s="210"/>
      <c r="C66" s="210"/>
      <c r="D66" s="183"/>
      <c r="E66" s="57"/>
      <c r="F66" s="57"/>
      <c r="G66" s="491"/>
      <c r="H66" s="57"/>
      <c r="I66" s="1"/>
    </row>
    <row r="67" spans="1:9" ht="12.75">
      <c r="A67" s="1"/>
      <c r="B67" s="15"/>
      <c r="C67" s="15"/>
      <c r="D67" s="161"/>
      <c r="E67" s="130"/>
      <c r="F67" s="57"/>
      <c r="G67" s="57"/>
      <c r="H67" s="57"/>
      <c r="I67" s="1"/>
    </row>
    <row r="68" spans="1:9" ht="12.75">
      <c r="A68" s="1"/>
      <c r="B68" s="174"/>
      <c r="C68" s="174"/>
      <c r="D68" s="174"/>
      <c r="E68" s="174"/>
      <c r="F68" s="174"/>
      <c r="G68" s="174"/>
      <c r="H68" s="174"/>
      <c r="I68" s="1"/>
    </row>
    <row r="69" spans="1:9" ht="12.75">
      <c r="A69" s="1"/>
      <c r="B69" s="174"/>
      <c r="C69" s="174"/>
      <c r="D69" s="174"/>
      <c r="E69" s="174"/>
      <c r="F69" s="174"/>
      <c r="G69" s="174"/>
      <c r="H69" s="174"/>
      <c r="I69" s="1"/>
    </row>
    <row r="70" spans="1:9" ht="12.75">
      <c r="A70" s="1"/>
      <c r="B70" s="174"/>
      <c r="C70" s="174"/>
      <c r="D70" s="174"/>
      <c r="E70" s="174"/>
      <c r="F70" s="174"/>
      <c r="G70" s="174"/>
      <c r="H70" s="174"/>
      <c r="I70" s="1"/>
    </row>
    <row r="71" spans="1:9" ht="12.75">
      <c r="A71" s="1"/>
      <c r="B71" s="174"/>
      <c r="C71" s="174"/>
      <c r="D71" s="174"/>
      <c r="E71" s="174"/>
      <c r="F71" s="174"/>
      <c r="G71" s="174"/>
      <c r="H71" s="174"/>
      <c r="I71" s="1"/>
    </row>
    <row r="72" spans="1:9" ht="12.75">
      <c r="A72" s="1"/>
      <c r="B72" s="174"/>
      <c r="C72" s="174"/>
      <c r="D72" s="174"/>
      <c r="E72" s="174"/>
      <c r="F72" s="174"/>
      <c r="G72" s="174"/>
      <c r="H72" s="174"/>
      <c r="I72" s="1"/>
    </row>
    <row r="73" spans="1:9" ht="12.75">
      <c r="A73" s="1"/>
      <c r="B73" s="174"/>
      <c r="C73" s="174"/>
      <c r="D73" s="174"/>
      <c r="E73" s="174"/>
      <c r="F73" s="174"/>
      <c r="G73" s="174"/>
      <c r="H73" s="174"/>
      <c r="I73" s="1"/>
    </row>
    <row r="74" spans="1:9" ht="12.75">
      <c r="A74" s="1"/>
      <c r="B74" s="174"/>
      <c r="C74" s="174"/>
      <c r="D74" s="174"/>
      <c r="E74" s="174"/>
      <c r="F74" s="174"/>
      <c r="G74" s="174"/>
      <c r="H74" s="174"/>
      <c r="I74" s="1"/>
    </row>
    <row r="75" spans="1:9" ht="12.75">
      <c r="A75" s="1"/>
      <c r="B75" s="174"/>
      <c r="C75" s="174"/>
      <c r="D75" s="174"/>
      <c r="E75" s="174"/>
      <c r="F75" s="174"/>
      <c r="G75" s="174"/>
      <c r="H75" s="174"/>
      <c r="I75" s="1"/>
    </row>
    <row r="76" spans="1:9" ht="12.75">
      <c r="A76" s="1"/>
      <c r="B76" s="174"/>
      <c r="C76" s="174"/>
      <c r="D76" s="174"/>
      <c r="E76" s="174"/>
      <c r="F76" s="174"/>
      <c r="G76" s="174"/>
      <c r="H76" s="174"/>
      <c r="I76" s="1"/>
    </row>
    <row r="77" spans="1:9" ht="12.75">
      <c r="A77" s="1"/>
      <c r="B77" s="174"/>
      <c r="C77" s="174"/>
      <c r="D77" s="174"/>
      <c r="E77" s="174"/>
      <c r="F77" s="174"/>
      <c r="G77" s="174"/>
      <c r="H77" s="174"/>
      <c r="I77" s="1"/>
    </row>
    <row r="78" spans="1:9" ht="12.75">
      <c r="A78" s="1"/>
      <c r="B78" s="174"/>
      <c r="C78" s="174"/>
      <c r="D78" s="174"/>
      <c r="E78" s="174"/>
      <c r="F78" s="174"/>
      <c r="G78" s="174"/>
      <c r="H78" s="174"/>
      <c r="I78" s="1"/>
    </row>
    <row r="79" spans="1:9" ht="12.75">
      <c r="A79" s="1"/>
      <c r="B79" s="174"/>
      <c r="C79" s="174"/>
      <c r="D79" s="174"/>
      <c r="E79" s="174"/>
      <c r="F79" s="174"/>
      <c r="G79" s="174"/>
      <c r="H79" s="174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</sheetData>
  <mergeCells count="28">
    <mergeCell ref="B63:H63"/>
    <mergeCell ref="B58:H58"/>
    <mergeCell ref="B37:H37"/>
    <mergeCell ref="B52:H52"/>
    <mergeCell ref="B42:H42"/>
    <mergeCell ref="B47:H47"/>
    <mergeCell ref="B26:H26"/>
    <mergeCell ref="C29:C30"/>
    <mergeCell ref="B19:B20"/>
    <mergeCell ref="B21:B22"/>
    <mergeCell ref="C21:C22"/>
    <mergeCell ref="D50:D51"/>
    <mergeCell ref="B56:B57"/>
    <mergeCell ref="B1:H1"/>
    <mergeCell ref="B2:H2"/>
    <mergeCell ref="B7:H7"/>
    <mergeCell ref="B11:B12"/>
    <mergeCell ref="B13:H13"/>
    <mergeCell ref="B17:H17"/>
    <mergeCell ref="C19:C20"/>
    <mergeCell ref="B61:B62"/>
    <mergeCell ref="C61:C62"/>
    <mergeCell ref="B29:B30"/>
    <mergeCell ref="B40:B41"/>
    <mergeCell ref="C40:C41"/>
    <mergeCell ref="B50:B51"/>
    <mergeCell ref="C50:C51"/>
    <mergeCell ref="B31:H31"/>
  </mergeCells>
  <hyperlinks>
    <hyperlink ref="G35" r:id="rId1"/>
    <hyperlink ref="G36" r:id="rId2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81"/>
  <sheetViews>
    <sheetView showGridLines="0" topLeftCell="B1" workbookViewId="0">
      <selection activeCell="J3" sqref="J1:S1048576"/>
    </sheetView>
  </sheetViews>
  <sheetFormatPr defaultColWidth="14.42578125" defaultRowHeight="15.75" customHeight="1"/>
  <cols>
    <col min="1" max="1" width="7" customWidth="1"/>
    <col min="2" max="2" width="10.7109375" customWidth="1"/>
    <col min="4" max="4" width="23.28515625" customWidth="1"/>
    <col min="5" max="5" width="19.5703125" customWidth="1"/>
    <col min="6" max="6" width="28.5703125" customWidth="1"/>
    <col min="7" max="7" width="28.85546875" customWidth="1"/>
    <col min="8" max="8" width="34.7109375" customWidth="1"/>
    <col min="9" max="9" width="10.85546875" customWidth="1"/>
  </cols>
  <sheetData>
    <row r="1" spans="1:9" ht="31.5" customHeight="1">
      <c r="A1" s="1"/>
      <c r="B1" s="842" t="s">
        <v>1694</v>
      </c>
      <c r="C1" s="836"/>
      <c r="D1" s="836"/>
      <c r="E1" s="836"/>
      <c r="F1" s="836"/>
      <c r="G1" s="836"/>
      <c r="H1" s="837"/>
      <c r="I1" s="1"/>
    </row>
    <row r="2" spans="1:9" ht="19.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552" t="s">
        <v>11</v>
      </c>
      <c r="C3" s="552" t="s">
        <v>13</v>
      </c>
      <c r="D3" s="552" t="s">
        <v>14</v>
      </c>
      <c r="E3" s="552" t="s">
        <v>1064</v>
      </c>
      <c r="F3" s="552" t="s">
        <v>16</v>
      </c>
      <c r="G3" s="13" t="s">
        <v>130</v>
      </c>
      <c r="H3" s="552" t="s">
        <v>18</v>
      </c>
      <c r="I3" s="1"/>
    </row>
    <row r="4" spans="1:9" ht="71.25" customHeight="1">
      <c r="A4" s="1"/>
      <c r="B4" s="13">
        <v>1</v>
      </c>
      <c r="C4" s="13" t="s">
        <v>30</v>
      </c>
      <c r="D4" s="23" t="s">
        <v>1695</v>
      </c>
      <c r="E4" s="23" t="s">
        <v>1696</v>
      </c>
      <c r="F4" s="23" t="s">
        <v>1697</v>
      </c>
      <c r="G4" s="65" t="s">
        <v>1698</v>
      </c>
      <c r="H4" s="23" t="s">
        <v>1699</v>
      </c>
      <c r="I4" s="1"/>
    </row>
    <row r="5" spans="1:9" ht="104.25" customHeight="1">
      <c r="A5" s="1"/>
      <c r="B5" s="13">
        <v>2</v>
      </c>
      <c r="C5" s="13" t="s">
        <v>79</v>
      </c>
      <c r="D5" s="23" t="s">
        <v>1701</v>
      </c>
      <c r="E5" s="20" t="s">
        <v>1702</v>
      </c>
      <c r="F5" s="268" t="s">
        <v>1703</v>
      </c>
      <c r="G5" s="553" t="str">
        <f>HYPERLINK("https://youtu.be/ADPaxHbokFY","посмотреть видеоурок")</f>
        <v>посмотреть видеоурок</v>
      </c>
      <c r="H5" s="455" t="s">
        <v>1705</v>
      </c>
      <c r="I5" s="1"/>
    </row>
    <row r="6" spans="1:9" ht="79.5" customHeight="1">
      <c r="A6" s="1"/>
      <c r="B6" s="13" t="s">
        <v>99</v>
      </c>
      <c r="C6" s="13" t="s">
        <v>101</v>
      </c>
      <c r="D6" s="23" t="s">
        <v>31</v>
      </c>
      <c r="E6" s="20" t="s">
        <v>1708</v>
      </c>
      <c r="F6" s="23" t="s">
        <v>1709</v>
      </c>
      <c r="G6" s="556" t="str">
        <f>HYPERLINK("https://www.youtube.com/watch?time_continue=45&amp;v=vMAHaAgeyZc&amp;feature=emb_logo","Посмотреть видеоурок по ссылке https://www.youtube.com/watch?time_continue=45&amp;v=vMAHaAgeyZc&amp;feature=emb_logo
В случае отсутствия связи разобрать примеры 1-3 (с.208-209 учебника).
Выполнить № 1062 (а-г)")</f>
        <v>Посмотреть видеоурок по ссылке https://www.youtube.com/watch?time_continue=45&amp;v=vMAHaAgeyZc&amp;feature=emb_logo
В случае отсутствия связи разобрать примеры 1-3 (с.208-209 учебника).
Выполнить № 1062 (а-г)</v>
      </c>
      <c r="H6" s="23" t="s">
        <v>1713</v>
      </c>
      <c r="I6" s="1"/>
    </row>
    <row r="7" spans="1:9" ht="12.75" customHeight="1">
      <c r="A7" s="1"/>
      <c r="B7" s="901" t="s">
        <v>128</v>
      </c>
      <c r="C7" s="836"/>
      <c r="D7" s="836"/>
      <c r="E7" s="836"/>
      <c r="F7" s="836"/>
      <c r="G7" s="836"/>
      <c r="H7" s="837"/>
      <c r="I7" s="1"/>
    </row>
    <row r="8" spans="1:9" ht="51">
      <c r="A8" s="1"/>
      <c r="B8" s="13" t="s">
        <v>142</v>
      </c>
      <c r="C8" s="13" t="s">
        <v>145</v>
      </c>
      <c r="D8" s="113" t="s">
        <v>598</v>
      </c>
      <c r="E8" s="495" t="s">
        <v>1716</v>
      </c>
      <c r="F8" s="100" t="s">
        <v>1717</v>
      </c>
      <c r="G8" s="559" t="s">
        <v>1718</v>
      </c>
      <c r="H8" s="100" t="s">
        <v>1720</v>
      </c>
      <c r="I8" s="1"/>
    </row>
    <row r="9" spans="1:9" ht="25.5">
      <c r="A9" s="1"/>
      <c r="B9" s="13" t="s">
        <v>166</v>
      </c>
      <c r="C9" s="13" t="s">
        <v>167</v>
      </c>
      <c r="D9" s="113" t="s">
        <v>1352</v>
      </c>
      <c r="E9" s="495" t="s">
        <v>1722</v>
      </c>
      <c r="F9" s="113" t="s">
        <v>1723</v>
      </c>
      <c r="G9" s="257" t="str">
        <f>HYPERLINK("https://marathonec.ru/pravilnaya-texnika-bega/","https://marathonec.ru/pravilnaya-texnika-bega/")</f>
        <v>https://marathonec.ru/pravilnaya-texnika-bega/</v>
      </c>
      <c r="H9" s="272" t="s">
        <v>380</v>
      </c>
      <c r="I9" s="1"/>
    </row>
    <row r="10" spans="1:9" ht="51">
      <c r="A10" s="1"/>
      <c r="B10" s="847" t="s">
        <v>187</v>
      </c>
      <c r="C10" s="203" t="s">
        <v>189</v>
      </c>
      <c r="D10" s="113" t="s">
        <v>31</v>
      </c>
      <c r="E10" s="113" t="s">
        <v>1724</v>
      </c>
      <c r="F10" s="100" t="s">
        <v>1711</v>
      </c>
      <c r="G10" s="561" t="s">
        <v>1712</v>
      </c>
      <c r="H10" s="272" t="s">
        <v>380</v>
      </c>
      <c r="I10" s="1"/>
    </row>
    <row r="11" spans="1:9" ht="63.75">
      <c r="A11" s="1"/>
      <c r="B11" s="848"/>
      <c r="C11" s="13" t="s">
        <v>434</v>
      </c>
      <c r="D11" s="113" t="s">
        <v>598</v>
      </c>
      <c r="E11" s="113" t="s">
        <v>1726</v>
      </c>
      <c r="F11" s="113" t="s">
        <v>1727</v>
      </c>
      <c r="G11" s="193" t="str">
        <f>HYPERLINK("https://multiurok.ru/index.php/files/test-po-grammatike-angliiskogo-iazyka-po-spotlai-7.html","https://multiurok.ru/index.php/files/test-po-grammatike-angliiskogo-iazyka-po-spotlai-7.html пройти по ссылке и решить контрольную работу ")</f>
        <v xml:space="preserve">https://multiurok.ru/index.php/files/test-po-grammatike-angliiskogo-iazyka-po-spotlai-7.html пройти по ссылке и решить контрольную работу </v>
      </c>
      <c r="H11" s="100" t="s">
        <v>1732</v>
      </c>
      <c r="I11" s="1"/>
    </row>
    <row r="12" spans="1:9" ht="51">
      <c r="A12" s="1"/>
      <c r="B12" s="847" t="s">
        <v>433</v>
      </c>
      <c r="C12" s="847" t="s">
        <v>1734</v>
      </c>
      <c r="D12" s="113" t="s">
        <v>31</v>
      </c>
      <c r="E12" s="198" t="s">
        <v>1735</v>
      </c>
      <c r="F12" s="23" t="s">
        <v>1736</v>
      </c>
      <c r="G12" s="65" t="s">
        <v>1738</v>
      </c>
      <c r="H12" s="23" t="s">
        <v>55</v>
      </c>
      <c r="I12" s="1"/>
    </row>
    <row r="13" spans="1:9" ht="51">
      <c r="A13" s="1"/>
      <c r="B13" s="848"/>
      <c r="C13" s="848"/>
      <c r="D13" s="23" t="s">
        <v>31</v>
      </c>
      <c r="E13" s="53" t="s">
        <v>1739</v>
      </c>
      <c r="F13" s="23" t="s">
        <v>1208</v>
      </c>
      <c r="G13" s="65" t="s">
        <v>1209</v>
      </c>
      <c r="H13" s="23" t="s">
        <v>650</v>
      </c>
      <c r="I13" s="1"/>
    </row>
    <row r="14" spans="1:9" ht="38.25">
      <c r="A14" s="1"/>
      <c r="B14" s="13" t="s">
        <v>1091</v>
      </c>
      <c r="C14" s="13" t="s">
        <v>1742</v>
      </c>
      <c r="D14" s="23" t="s">
        <v>287</v>
      </c>
      <c r="E14" s="53" t="s">
        <v>1743</v>
      </c>
      <c r="F14" s="23" t="s">
        <v>1744</v>
      </c>
      <c r="G14" s="65" t="s">
        <v>1745</v>
      </c>
      <c r="H14" s="23" t="s">
        <v>55</v>
      </c>
      <c r="I14" s="1"/>
    </row>
    <row r="15" spans="1:9" ht="12.75" customHeight="1">
      <c r="A15" s="1"/>
      <c r="B15" s="859" t="s">
        <v>219</v>
      </c>
      <c r="C15" s="836"/>
      <c r="D15" s="836"/>
      <c r="E15" s="836"/>
      <c r="F15" s="836"/>
      <c r="G15" s="836"/>
      <c r="H15" s="837"/>
      <c r="I15" s="1"/>
    </row>
    <row r="16" spans="1:9" ht="114.75">
      <c r="A16" s="1"/>
      <c r="B16" s="13" t="s">
        <v>29</v>
      </c>
      <c r="C16" s="13" t="s">
        <v>30</v>
      </c>
      <c r="D16" s="23" t="s">
        <v>31</v>
      </c>
      <c r="E16" s="23" t="s">
        <v>1746</v>
      </c>
      <c r="F16" s="23" t="s">
        <v>1747</v>
      </c>
      <c r="G16" s="61" t="str">
        <f>HYPERLINK("https://www.youtube.com/watch?v=eAP6wxln9Do&amp;feature=emb_logo","Посмотреть видеоурок по ссылке или прочитать стр.211 - 213. Затем прочитать стр.213-216, в тетради объяснить значение слов (стр.217 задание ""Обогащаем свою речь""), подобрать к ним синонимы и фото прислать в VK. ")</f>
        <v xml:space="preserve">Посмотреть видеоурок по ссылке или прочитать стр.211 - 213. Затем прочитать стр.213-216, в тетради объяснить значение слов (стр.217 задание "Обогащаем свою речь"), подобрать к ним синонимы и фото прислать в VK. </v>
      </c>
      <c r="H16" s="23" t="s">
        <v>380</v>
      </c>
      <c r="I16" s="1"/>
    </row>
    <row r="17" spans="1:9" ht="25.5">
      <c r="A17" s="1"/>
      <c r="B17" s="13" t="s">
        <v>77</v>
      </c>
      <c r="C17" s="13" t="s">
        <v>79</v>
      </c>
      <c r="D17" s="23" t="s">
        <v>31</v>
      </c>
      <c r="E17" s="190" t="s">
        <v>1753</v>
      </c>
      <c r="F17" s="23" t="s">
        <v>1754</v>
      </c>
      <c r="G17" s="193" t="str">
        <f>HYPERLINK("https://marathonec.ru/pravilnaya-texnika-bega/","https://marathonec.ru/pravilnaya-texnika-bega/")</f>
        <v>https://marathonec.ru/pravilnaya-texnika-bega/</v>
      </c>
      <c r="H17" s="65" t="s">
        <v>380</v>
      </c>
      <c r="I17" s="1"/>
    </row>
    <row r="18" spans="1:9" ht="51">
      <c r="A18" s="1"/>
      <c r="B18" s="13" t="s">
        <v>99</v>
      </c>
      <c r="C18" s="13" t="s">
        <v>101</v>
      </c>
      <c r="D18" s="23" t="s">
        <v>598</v>
      </c>
      <c r="E18" s="23" t="s">
        <v>1758</v>
      </c>
      <c r="F18" s="23" t="s">
        <v>1759</v>
      </c>
      <c r="G18" s="23" t="s">
        <v>1760</v>
      </c>
      <c r="H18" s="23" t="s">
        <v>1761</v>
      </c>
      <c r="I18" s="1"/>
    </row>
    <row r="19" spans="1:9" ht="12.75" customHeight="1">
      <c r="A19" s="1"/>
      <c r="B19" s="903" t="s">
        <v>128</v>
      </c>
      <c r="C19" s="836"/>
      <c r="D19" s="836"/>
      <c r="E19" s="836"/>
      <c r="F19" s="836"/>
      <c r="G19" s="836"/>
      <c r="H19" s="837"/>
      <c r="I19" s="1"/>
    </row>
    <row r="20" spans="1:9" ht="51">
      <c r="A20" s="1"/>
      <c r="B20" s="847" t="s">
        <v>142</v>
      </c>
      <c r="C20" s="203" t="s">
        <v>145</v>
      </c>
      <c r="D20" s="113" t="s">
        <v>31</v>
      </c>
      <c r="E20" s="113" t="s">
        <v>1765</v>
      </c>
      <c r="F20" s="100" t="s">
        <v>1711</v>
      </c>
      <c r="G20" s="561" t="s">
        <v>1712</v>
      </c>
      <c r="H20" s="272" t="s">
        <v>380</v>
      </c>
      <c r="I20" s="1"/>
    </row>
    <row r="21" spans="1:9" ht="76.5">
      <c r="A21" s="1"/>
      <c r="B21" s="848"/>
      <c r="C21" s="566"/>
      <c r="D21" s="177" t="s">
        <v>1639</v>
      </c>
      <c r="E21" s="302" t="s">
        <v>1767</v>
      </c>
      <c r="F21" s="567" t="s">
        <v>1769</v>
      </c>
      <c r="G21" s="503" t="s">
        <v>1719</v>
      </c>
      <c r="H21" s="503" t="s">
        <v>380</v>
      </c>
      <c r="I21" s="1"/>
    </row>
    <row r="22" spans="1:9" ht="127.5">
      <c r="A22" s="1"/>
      <c r="B22" s="13" t="s">
        <v>166</v>
      </c>
      <c r="C22" s="203" t="s">
        <v>167</v>
      </c>
      <c r="D22" s="23" t="s">
        <v>31</v>
      </c>
      <c r="E22" s="222" t="s">
        <v>1776</v>
      </c>
      <c r="F22" s="23" t="s">
        <v>1756</v>
      </c>
      <c r="G22" s="61" t="str">
        <f>HYPERLINK("https://resh.edu.ru/subject/lesson/7304/main/250562/","Посмотреть в РЭШ урок 28 по ссылке https://resh.edu.ru/subject/lesson/7304/main/250562/ и выполнить тренировочные задания.
В случае отсутствия связи ответить устно на вопросы 1-22 (с.88-89 учебника), решить № 308")</f>
        <v>Посмотреть в РЭШ урок 28 по ссылке https://resh.edu.ru/subject/lesson/7304/main/250562/ и выполнить тренировочные задания.
В случае отсутствия связи ответить устно на вопросы 1-22 (с.88-89 учебника), решить № 308</v>
      </c>
      <c r="H22" s="23" t="s">
        <v>1757</v>
      </c>
      <c r="I22" s="1"/>
    </row>
    <row r="23" spans="1:9" ht="114.75">
      <c r="A23" s="1"/>
      <c r="B23" s="13" t="s">
        <v>187</v>
      </c>
      <c r="C23" s="203" t="s">
        <v>189</v>
      </c>
      <c r="D23" s="23" t="s">
        <v>1762</v>
      </c>
      <c r="E23" s="222" t="s">
        <v>1786</v>
      </c>
      <c r="F23" s="23" t="s">
        <v>1764</v>
      </c>
      <c r="G23" s="56" t="str">
        <f>HYPERLINK("https://www.youtube.com/watch?v=ZyY80h988Pg","Посмотреть видеоурок по ссылке https://www.youtube.com/watch?v=ZyY80h988Pg
В случае отсутствия связи разобрать по учебнику п.43, записать алгоритм в справочник. Выполнить № 1070(а,б)")</f>
        <v>Посмотреть видеоурок по ссылке https://www.youtube.com/watch?v=ZyY80h988Pg
В случае отсутствия связи разобрать по учебнику п.43, записать алгоритм в справочник. Выполнить № 1070(а,б)</v>
      </c>
      <c r="H23" s="23" t="s">
        <v>1766</v>
      </c>
      <c r="I23" s="1"/>
    </row>
    <row r="24" spans="1:9" ht="102">
      <c r="A24" s="1"/>
      <c r="B24" s="13" t="s">
        <v>433</v>
      </c>
      <c r="C24" s="13" t="s">
        <v>434</v>
      </c>
      <c r="D24" s="23" t="s">
        <v>598</v>
      </c>
      <c r="E24" s="53" t="s">
        <v>1790</v>
      </c>
      <c r="F24" s="113" t="s">
        <v>1788</v>
      </c>
      <c r="G24" s="113" t="s">
        <v>1789</v>
      </c>
      <c r="H24" s="113" t="s">
        <v>55</v>
      </c>
      <c r="I24" s="1"/>
    </row>
    <row r="25" spans="1:9" ht="51">
      <c r="A25" s="1"/>
      <c r="B25" s="13" t="s">
        <v>1091</v>
      </c>
      <c r="C25" s="13" t="s">
        <v>1092</v>
      </c>
      <c r="D25" s="23" t="s">
        <v>31</v>
      </c>
      <c r="E25" s="53" t="s">
        <v>1791</v>
      </c>
      <c r="F25" s="113" t="s">
        <v>1784</v>
      </c>
      <c r="G25" s="467" t="s">
        <v>1785</v>
      </c>
      <c r="H25" s="113" t="s">
        <v>55</v>
      </c>
      <c r="I25" s="1"/>
    </row>
    <row r="26" spans="1:9" ht="31.5" customHeight="1">
      <c r="A26" s="1"/>
      <c r="B26" s="570" t="s">
        <v>1096</v>
      </c>
      <c r="C26" s="481" t="s">
        <v>1097</v>
      </c>
      <c r="D26" s="32" t="s">
        <v>31</v>
      </c>
      <c r="E26" s="121" t="s">
        <v>1795</v>
      </c>
      <c r="F26" s="355" t="s">
        <v>1796</v>
      </c>
      <c r="G26" s="571" t="s">
        <v>1797</v>
      </c>
      <c r="H26" s="113" t="s">
        <v>55</v>
      </c>
      <c r="I26" s="1"/>
    </row>
    <row r="27" spans="1:9" ht="18.75" customHeight="1">
      <c r="A27" s="1"/>
      <c r="B27" s="846" t="s">
        <v>252</v>
      </c>
      <c r="C27" s="836"/>
      <c r="D27" s="836"/>
      <c r="E27" s="836"/>
      <c r="F27" s="836"/>
      <c r="G27" s="836"/>
      <c r="H27" s="837"/>
      <c r="I27" s="1"/>
    </row>
    <row r="28" spans="1:9" ht="63.75">
      <c r="A28" s="1"/>
      <c r="B28" s="464" t="s">
        <v>29</v>
      </c>
      <c r="C28" s="344" t="s">
        <v>30</v>
      </c>
      <c r="D28" s="328" t="s">
        <v>1803</v>
      </c>
      <c r="E28" s="385" t="s">
        <v>1804</v>
      </c>
      <c r="F28" s="328" t="s">
        <v>1805</v>
      </c>
      <c r="G28" s="475" t="e">
        <f>HYPERLINK("https://yandex.ru/video/preview/?filmId=17007334537661609575&amp;text=%D0%BE%D0%BF%D1%80%D0%B5%D0%B4%D0%B5%D0%BB%D0%B5%D0%BD%D0%B8%D0%B5%20%D0%BA%D0%BF%D0%B4%20%D0%BF%D1%80%D0%B8%20%D0%BF%D0%BE%D0%B4%D1%8A%D0%B5%D0%BC%D0%B5%20%D1%82%D0%B5%D0%BB%D0%B0%20%D0%BF"&amp;"%D0%BE%20%D0%BD%D0%B0%D0%BA%D0%BB%D0%BE%D0%BD%D0%BD%D0%BE%D0%B9%20%D0%BF%D0%BB%D0%BE%D1%81%D0%BA%D0%BE%D1%81%D1%82%D0%B8%20%D0%BB%D0%B0%D0%B1%D0%BE%D1%80%D0%B0%D1%82%D0%BE%D1%80%D0%BD%D0%B0%D1%8F%20%D1%80%D0%B0%D0%B1%D0%BE%D1%82%D0%B0&amp;path=wizard&amp;parent-r"&amp;"eqid=1587843046318418-467701925000448059800125-prestable-app-host-sas-web-yp-186&amp;redircnt=1587843217.1","выполнить л/р по ссылке, если нет технической возможности составить кроссворд по теме ""КПД простых механизмов""")</f>
        <v>#VALUE!</v>
      </c>
      <c r="H28" s="328" t="s">
        <v>1809</v>
      </c>
      <c r="I28" s="1"/>
    </row>
    <row r="29" spans="1:9" ht="89.25">
      <c r="A29" s="1"/>
      <c r="B29" s="464" t="s">
        <v>77</v>
      </c>
      <c r="C29" s="344" t="s">
        <v>79</v>
      </c>
      <c r="D29" s="574" t="s">
        <v>1706</v>
      </c>
      <c r="E29" s="449" t="s">
        <v>1810</v>
      </c>
      <c r="F29" s="32" t="s">
        <v>1793</v>
      </c>
      <c r="G29" s="212" t="s">
        <v>1794</v>
      </c>
      <c r="H29" s="328" t="s">
        <v>1798</v>
      </c>
      <c r="I29" s="1"/>
    </row>
    <row r="30" spans="1:9" ht="51">
      <c r="A30" s="1"/>
      <c r="B30" s="464" t="s">
        <v>99</v>
      </c>
      <c r="C30" s="344" t="s">
        <v>101</v>
      </c>
      <c r="D30" s="328" t="s">
        <v>598</v>
      </c>
      <c r="E30" s="222" t="s">
        <v>1813</v>
      </c>
      <c r="F30" s="328" t="s">
        <v>1764</v>
      </c>
      <c r="G30" s="349" t="s">
        <v>1815</v>
      </c>
      <c r="H30" s="328" t="s">
        <v>1816</v>
      </c>
      <c r="I30" s="1"/>
    </row>
    <row r="31" spans="1:9" ht="12.75" customHeight="1">
      <c r="A31" s="1"/>
      <c r="B31" s="903" t="s">
        <v>128</v>
      </c>
      <c r="C31" s="836"/>
      <c r="D31" s="836"/>
      <c r="E31" s="836"/>
      <c r="F31" s="836"/>
      <c r="G31" s="836"/>
      <c r="H31" s="837"/>
      <c r="I31" s="1"/>
    </row>
    <row r="32" spans="1:9" ht="51">
      <c r="A32" s="1"/>
      <c r="B32" s="464" t="s">
        <v>142</v>
      </c>
      <c r="C32" s="344" t="s">
        <v>145</v>
      </c>
      <c r="D32" s="328" t="s">
        <v>31</v>
      </c>
      <c r="E32" s="385" t="s">
        <v>1818</v>
      </c>
      <c r="F32" s="328" t="s">
        <v>1807</v>
      </c>
      <c r="G32" s="576" t="s">
        <v>1808</v>
      </c>
      <c r="H32" s="328" t="s">
        <v>1825</v>
      </c>
      <c r="I32" s="1"/>
    </row>
    <row r="33" spans="1:9" ht="63.75">
      <c r="A33" s="1"/>
      <c r="B33" s="870" t="s">
        <v>166</v>
      </c>
      <c r="C33" s="856" t="s">
        <v>167</v>
      </c>
      <c r="D33" s="328" t="s">
        <v>469</v>
      </c>
      <c r="E33" s="540" t="s">
        <v>1826</v>
      </c>
      <c r="F33" s="328" t="s">
        <v>1827</v>
      </c>
      <c r="G33" s="328" t="s">
        <v>1829</v>
      </c>
      <c r="H33" s="328" t="s">
        <v>1830</v>
      </c>
      <c r="I33" s="1"/>
    </row>
    <row r="34" spans="1:9" ht="25.5">
      <c r="A34" s="1"/>
      <c r="B34" s="848"/>
      <c r="C34" s="857"/>
      <c r="D34" s="32" t="s">
        <v>1768</v>
      </c>
      <c r="E34" s="74" t="s">
        <v>1832</v>
      </c>
      <c r="F34" s="328" t="s">
        <v>1827</v>
      </c>
      <c r="G34" s="20" t="s">
        <v>1772</v>
      </c>
      <c r="H34" s="73" t="s">
        <v>1773</v>
      </c>
      <c r="I34" s="1"/>
    </row>
    <row r="35" spans="1:9" ht="51">
      <c r="A35" s="1"/>
      <c r="B35" s="464" t="s">
        <v>187</v>
      </c>
      <c r="C35" s="344" t="s">
        <v>189</v>
      </c>
      <c r="D35" s="32" t="s">
        <v>1833</v>
      </c>
      <c r="E35" s="385" t="s">
        <v>1834</v>
      </c>
      <c r="F35" s="328" t="s">
        <v>1801</v>
      </c>
      <c r="G35" s="475" t="str">
        <f>HYPERLINK("https://www.youtube.com/watch?v=HiDqw8QaQnM&amp;feature=emb_logo","Посмотреть видеоурок по ссылке или изучить п.74. Выполнить упр.459.")</f>
        <v>Посмотреть видеоурок по ссылке или изучить п.74. Выполнить упр.459.</v>
      </c>
      <c r="H35" s="328" t="s">
        <v>1802</v>
      </c>
      <c r="I35" s="1"/>
    </row>
    <row r="36" spans="1:9" ht="51">
      <c r="A36" s="1"/>
      <c r="B36" s="464" t="s">
        <v>433</v>
      </c>
      <c r="C36" s="344" t="s">
        <v>434</v>
      </c>
      <c r="D36" s="32" t="s">
        <v>1833</v>
      </c>
      <c r="E36" s="577" t="s">
        <v>1835</v>
      </c>
      <c r="F36" s="578" t="s">
        <v>1837</v>
      </c>
      <c r="G36" s="579" t="str">
        <f>HYPERLINK("https://www.youtube.com/watch?v=Y9QPKQap8V0","Посмотреть видеоурок по ссылке https://www.youtube.com/watch?v=Y9QPKQap8V0")</f>
        <v>Посмотреть видеоурок по ссылке https://www.youtube.com/watch?v=Y9QPKQap8V0</v>
      </c>
      <c r="H36" s="328" t="s">
        <v>55</v>
      </c>
      <c r="I36" s="1"/>
    </row>
    <row r="37" spans="1:9" ht="51">
      <c r="A37" s="1"/>
      <c r="B37" s="464" t="s">
        <v>1091</v>
      </c>
      <c r="C37" s="470" t="s">
        <v>1092</v>
      </c>
      <c r="D37" s="328" t="s">
        <v>190</v>
      </c>
      <c r="E37" s="386" t="s">
        <v>1838</v>
      </c>
      <c r="F37" s="580" t="s">
        <v>1839</v>
      </c>
      <c r="G37" s="475" t="str">
        <f>HYPERLINK("https://www.youtube.com/watch?v=x59yKOPmARU","Выполнить силовую фитнес-тренировку
https://www.youtube.com/watch?v=x59yKOPmARU")</f>
        <v>Выполнить силовую фитнес-тренировку
https://www.youtube.com/watch?v=x59yKOPmARU</v>
      </c>
      <c r="H37" s="328" t="s">
        <v>55</v>
      </c>
      <c r="I37" s="1"/>
    </row>
    <row r="38" spans="1:9" ht="38.25">
      <c r="A38" s="1"/>
      <c r="B38" s="468" t="s">
        <v>1096</v>
      </c>
      <c r="C38" s="418" t="s">
        <v>1846</v>
      </c>
      <c r="D38" s="328" t="s">
        <v>190</v>
      </c>
      <c r="E38" s="386" t="s">
        <v>1847</v>
      </c>
      <c r="F38" s="328" t="s">
        <v>1848</v>
      </c>
      <c r="G38" s="579" t="str">
        <f>HYPERLINK("https://www.youtube.com/watch?v=Z104iHDVPDM","Урок для девушек.
https://www.youtube.com/watch?v=Z104iHDVPDM")</f>
        <v>Урок для девушек.
https://www.youtube.com/watch?v=Z104iHDVPDM</v>
      </c>
      <c r="H38" s="328" t="s">
        <v>55</v>
      </c>
      <c r="I38" s="1"/>
    </row>
    <row r="39" spans="1:9" ht="13.5" customHeight="1">
      <c r="A39" s="1"/>
      <c r="B39" s="881" t="s">
        <v>278</v>
      </c>
      <c r="C39" s="862"/>
      <c r="D39" s="862"/>
      <c r="E39" s="862"/>
      <c r="F39" s="862"/>
      <c r="G39" s="862"/>
      <c r="H39" s="857"/>
      <c r="I39" s="1"/>
    </row>
    <row r="40" spans="1:9" ht="63.75">
      <c r="A40" s="1"/>
      <c r="B40" s="464" t="s">
        <v>29</v>
      </c>
      <c r="C40" s="344" t="s">
        <v>30</v>
      </c>
      <c r="D40" s="32" t="s">
        <v>81</v>
      </c>
      <c r="E40" s="100" t="s">
        <v>1851</v>
      </c>
      <c r="F40" s="75" t="s">
        <v>1756</v>
      </c>
      <c r="G40" s="83" t="s">
        <v>1853</v>
      </c>
      <c r="H40" s="75" t="s">
        <v>1854</v>
      </c>
      <c r="I40" s="1"/>
    </row>
    <row r="41" spans="1:9" ht="63.75">
      <c r="A41" s="1"/>
      <c r="B41" s="464" t="s">
        <v>77</v>
      </c>
      <c r="C41" s="344" t="s">
        <v>79</v>
      </c>
      <c r="D41" s="438" t="s">
        <v>31</v>
      </c>
      <c r="E41" s="466" t="s">
        <v>1855</v>
      </c>
      <c r="F41" s="98" t="s">
        <v>1856</v>
      </c>
      <c r="G41" s="231" t="s">
        <v>1857</v>
      </c>
      <c r="H41" s="231" t="s">
        <v>1857</v>
      </c>
      <c r="I41" s="1"/>
    </row>
    <row r="42" spans="1:9" ht="63.75">
      <c r="A42" s="1"/>
      <c r="B42" s="870" t="s">
        <v>99</v>
      </c>
      <c r="C42" s="856" t="s">
        <v>101</v>
      </c>
      <c r="D42" s="872" t="s">
        <v>1306</v>
      </c>
      <c r="E42" s="489" t="s">
        <v>1859</v>
      </c>
      <c r="F42" s="326" t="s">
        <v>1841</v>
      </c>
      <c r="G42" s="36" t="s">
        <v>1842</v>
      </c>
      <c r="H42" s="582" t="s">
        <v>380</v>
      </c>
      <c r="I42" s="1"/>
    </row>
    <row r="43" spans="1:9" ht="76.5">
      <c r="A43" s="1"/>
      <c r="B43" s="848"/>
      <c r="C43" s="857"/>
      <c r="D43" s="857"/>
      <c r="E43" s="489" t="s">
        <v>1863</v>
      </c>
      <c r="F43" s="437" t="s">
        <v>1844</v>
      </c>
      <c r="G43" s="257" t="str">
        <f>HYPERLINK("https://multiurok.ru/files/tiekhnologhiia-industrial-nyie-tiekhnologhii-7-k-1.html","В учебнике прочитать творческий проект ""Полезный для дома инструмент- отвёртка"" стр. 148- 158")</f>
        <v>В учебнике прочитать творческий проект "Полезный для дома инструмент- отвёртка" стр. 148- 158</v>
      </c>
      <c r="H43" s="437" t="s">
        <v>1866</v>
      </c>
      <c r="I43" s="1"/>
    </row>
    <row r="44" spans="1:9" ht="12.75" customHeight="1">
      <c r="A44" s="1"/>
      <c r="B44" s="903" t="s">
        <v>128</v>
      </c>
      <c r="C44" s="836"/>
      <c r="D44" s="836"/>
      <c r="E44" s="836"/>
      <c r="F44" s="836"/>
      <c r="G44" s="836"/>
      <c r="H44" s="837"/>
      <c r="I44" s="1"/>
    </row>
    <row r="45" spans="1:9" ht="63.75">
      <c r="A45" s="1"/>
      <c r="B45" s="870" t="s">
        <v>142</v>
      </c>
      <c r="C45" s="856" t="s">
        <v>145</v>
      </c>
      <c r="D45" s="872" t="s">
        <v>1306</v>
      </c>
      <c r="E45" s="191" t="s">
        <v>1868</v>
      </c>
      <c r="F45" s="587" t="s">
        <v>1841</v>
      </c>
      <c r="G45" s="36" t="s">
        <v>1850</v>
      </c>
      <c r="H45" s="588" t="s">
        <v>380</v>
      </c>
      <c r="I45" s="1"/>
    </row>
    <row r="46" spans="1:9" ht="76.5">
      <c r="A46" s="1"/>
      <c r="B46" s="848"/>
      <c r="C46" s="857"/>
      <c r="D46" s="857"/>
      <c r="E46" s="191" t="s">
        <v>1872</v>
      </c>
      <c r="F46" s="36" t="s">
        <v>1844</v>
      </c>
      <c r="G46" s="590" t="str">
        <f>HYPERLINK("https://multiurok.ru/files/tiekhnologhiia-industrial-nyie-tiekhnologhii-7-k-1.html","В учебнике прочитать творческий проект ""Полезный для дома инструмент- отвёртка"" стр. 148- 158")</f>
        <v>В учебнике прочитать творческий проект "Полезный для дома инструмент- отвёртка" стр. 148- 158</v>
      </c>
      <c r="H46" s="438" t="s">
        <v>1866</v>
      </c>
      <c r="I46" s="1"/>
    </row>
    <row r="47" spans="1:9" ht="38.25">
      <c r="A47" s="1"/>
      <c r="B47" s="464" t="s">
        <v>166</v>
      </c>
      <c r="C47" s="344" t="s">
        <v>167</v>
      </c>
      <c r="D47" s="592" t="s">
        <v>31</v>
      </c>
      <c r="E47" s="191" t="s">
        <v>1873</v>
      </c>
      <c r="F47" s="36" t="s">
        <v>1861</v>
      </c>
      <c r="G47" s="193" t="str">
        <f>HYPERLINK("https://www.youtube.com/watch?v=HiDqw8QaQnM&amp;feature=emb_logo","Посмотреть видеоурок по ссылке  или изучить п.75. Выполнить упр.463.")</f>
        <v>Посмотреть видеоурок по ссылке  или изучить п.75. Выполнить упр.463.</v>
      </c>
      <c r="H47" s="36" t="s">
        <v>380</v>
      </c>
      <c r="I47" s="1"/>
    </row>
    <row r="48" spans="1:9" ht="43.5" customHeight="1">
      <c r="A48" s="1"/>
      <c r="B48" s="464" t="s">
        <v>187</v>
      </c>
      <c r="C48" s="344" t="s">
        <v>189</v>
      </c>
      <c r="D48" s="592" t="s">
        <v>31</v>
      </c>
      <c r="E48" s="121" t="s">
        <v>1874</v>
      </c>
      <c r="F48" s="36" t="s">
        <v>1865</v>
      </c>
      <c r="G48" s="193" t="str">
        <f>HYPERLINK("https://www.youtube.com/watch?v=_2oSczM_Ht4&amp;feature=emb_logo","https://www.youtube.com/watch?v=_2oSczM_Ht4&amp;feature=emb_logo")</f>
        <v>https://www.youtube.com/watch?v=_2oSczM_Ht4&amp;feature=emb_logo</v>
      </c>
      <c r="H48" s="36" t="s">
        <v>55</v>
      </c>
      <c r="I48" s="1"/>
    </row>
    <row r="49" spans="1:9" ht="51">
      <c r="A49" s="1"/>
      <c r="B49" s="870" t="s">
        <v>433</v>
      </c>
      <c r="C49" s="856" t="s">
        <v>434</v>
      </c>
      <c r="D49" s="592" t="s">
        <v>31</v>
      </c>
      <c r="E49" s="121" t="s">
        <v>1875</v>
      </c>
      <c r="F49" s="587" t="s">
        <v>1796</v>
      </c>
      <c r="G49" s="212" t="s">
        <v>1797</v>
      </c>
      <c r="H49" s="117" t="s">
        <v>55</v>
      </c>
      <c r="I49" s="1"/>
    </row>
    <row r="50" spans="1:9" ht="51">
      <c r="A50" s="1"/>
      <c r="B50" s="848"/>
      <c r="C50" s="857"/>
      <c r="D50" s="596"/>
      <c r="E50" s="121" t="s">
        <v>1876</v>
      </c>
      <c r="F50" s="228"/>
      <c r="G50" s="228"/>
      <c r="H50" s="228"/>
      <c r="I50" s="1"/>
    </row>
    <row r="51" spans="1:9" ht="38.25">
      <c r="A51" s="1"/>
      <c r="B51" s="847" t="s">
        <v>1091</v>
      </c>
      <c r="C51" s="904" t="s">
        <v>1092</v>
      </c>
      <c r="D51" s="228"/>
      <c r="E51" s="121" t="s">
        <v>1877</v>
      </c>
      <c r="F51" s="228"/>
      <c r="G51" s="228"/>
      <c r="H51" s="228"/>
      <c r="I51" s="1"/>
    </row>
    <row r="52" spans="1:9" ht="38.25">
      <c r="A52" s="1"/>
      <c r="B52" s="848"/>
      <c r="C52" s="848"/>
      <c r="D52" s="36" t="s">
        <v>31</v>
      </c>
      <c r="E52" s="121" t="s">
        <v>1878</v>
      </c>
      <c r="F52" s="365" t="s">
        <v>1879</v>
      </c>
      <c r="G52" s="212" t="s">
        <v>1880</v>
      </c>
      <c r="H52" s="117" t="s">
        <v>55</v>
      </c>
      <c r="I52" s="1"/>
    </row>
    <row r="53" spans="1:9" ht="38.25">
      <c r="A53" s="1"/>
      <c r="B53" s="570" t="s">
        <v>1096</v>
      </c>
      <c r="C53" s="461" t="s">
        <v>1097</v>
      </c>
      <c r="D53" s="36" t="s">
        <v>31</v>
      </c>
      <c r="E53" s="121" t="s">
        <v>1881</v>
      </c>
      <c r="F53" s="313" t="s">
        <v>1882</v>
      </c>
      <c r="G53" s="212" t="s">
        <v>1880</v>
      </c>
      <c r="H53" s="117" t="s">
        <v>55</v>
      </c>
      <c r="I53" s="1"/>
    </row>
    <row r="54" spans="1:9" ht="18" customHeight="1">
      <c r="A54" s="1"/>
      <c r="B54" s="841"/>
      <c r="C54" s="840"/>
      <c r="D54" s="840"/>
      <c r="E54" s="840"/>
      <c r="F54" s="840"/>
      <c r="G54" s="840"/>
      <c r="H54" s="840"/>
      <c r="I54" s="1"/>
    </row>
    <row r="55" spans="1:9" ht="12.75">
      <c r="A55" s="1"/>
      <c r="B55" s="379"/>
      <c r="C55" s="379"/>
      <c r="D55" s="301"/>
      <c r="E55" s="300"/>
      <c r="F55" s="301"/>
      <c r="G55" s="348"/>
      <c r="H55" s="301"/>
      <c r="I55" s="1"/>
    </row>
    <row r="56" spans="1:9" ht="12.75">
      <c r="A56" s="1"/>
      <c r="B56" s="379"/>
      <c r="C56" s="379"/>
      <c r="D56" s="301"/>
      <c r="E56" s="300"/>
      <c r="F56" s="301"/>
      <c r="G56" s="301"/>
      <c r="H56" s="301"/>
      <c r="I56" s="1"/>
    </row>
    <row r="57" spans="1:9" ht="12.75">
      <c r="A57" s="1"/>
      <c r="B57" s="379"/>
      <c r="C57" s="379"/>
      <c r="D57" s="301"/>
      <c r="E57" s="300"/>
      <c r="F57" s="301"/>
      <c r="G57" s="301"/>
      <c r="H57" s="301"/>
      <c r="I57" s="1"/>
    </row>
    <row r="58" spans="1:9" ht="15.75" customHeight="1">
      <c r="A58" s="1"/>
      <c r="B58" s="902"/>
      <c r="C58" s="840"/>
      <c r="D58" s="840"/>
      <c r="E58" s="840"/>
      <c r="F58" s="840"/>
      <c r="G58" s="840"/>
      <c r="H58" s="840"/>
      <c r="I58" s="1"/>
    </row>
    <row r="59" spans="1:9" ht="14.25">
      <c r="A59" s="1"/>
      <c r="B59" s="379"/>
      <c r="C59" s="379"/>
      <c r="D59" s="115"/>
      <c r="E59" s="300"/>
      <c r="F59" s="597"/>
      <c r="G59" s="301"/>
      <c r="H59" s="301"/>
      <c r="I59" s="1"/>
    </row>
    <row r="60" spans="1:9" ht="12.75">
      <c r="A60" s="1"/>
      <c r="B60" s="379"/>
      <c r="C60" s="379"/>
      <c r="D60" s="301"/>
      <c r="E60" s="598"/>
      <c r="F60" s="301"/>
      <c r="G60" s="301"/>
      <c r="H60" s="301"/>
      <c r="I60" s="1"/>
    </row>
    <row r="61" spans="1:9" ht="12.75">
      <c r="A61" s="1"/>
      <c r="B61" s="379"/>
      <c r="C61" s="379"/>
      <c r="D61" s="301"/>
      <c r="E61" s="300"/>
      <c r="F61" s="301"/>
      <c r="G61" s="348"/>
      <c r="H61" s="301"/>
      <c r="I61" s="1"/>
    </row>
    <row r="62" spans="1:9" ht="12.75">
      <c r="A62" s="1"/>
      <c r="B62" s="599"/>
      <c r="C62" s="379"/>
      <c r="D62" s="27"/>
      <c r="E62" s="27"/>
      <c r="F62" s="79"/>
      <c r="G62" s="79"/>
      <c r="H62" s="301"/>
      <c r="I62" s="1"/>
    </row>
    <row r="63" spans="1:9" ht="12.75">
      <c r="B63" s="599"/>
      <c r="C63" s="599"/>
      <c r="D63" s="301"/>
      <c r="E63" s="205"/>
      <c r="F63" s="301"/>
      <c r="G63" s="348"/>
      <c r="H63" s="301"/>
      <c r="I63" s="1"/>
    </row>
    <row r="64" spans="1:9" ht="12.75">
      <c r="A64" s="1"/>
      <c r="B64" s="600"/>
      <c r="C64" s="601"/>
      <c r="D64" s="301"/>
      <c r="E64" s="205"/>
      <c r="F64" s="331"/>
      <c r="G64" s="79"/>
      <c r="H64" s="301"/>
      <c r="I64" s="1"/>
    </row>
    <row r="65" spans="1:9" ht="18" customHeight="1">
      <c r="A65" s="1"/>
      <c r="B65" s="841"/>
      <c r="C65" s="840"/>
      <c r="D65" s="840"/>
      <c r="E65" s="840"/>
      <c r="F65" s="840"/>
      <c r="G65" s="840"/>
      <c r="H65" s="840"/>
      <c r="I65" s="1"/>
    </row>
    <row r="66" spans="1:9" ht="12.75">
      <c r="A66" s="1"/>
      <c r="B66" s="599"/>
      <c r="C66" s="379"/>
      <c r="D66" s="301"/>
      <c r="E66" s="300"/>
      <c r="F66" s="301"/>
      <c r="G66" s="348"/>
      <c r="H66" s="348"/>
      <c r="I66" s="1"/>
    </row>
    <row r="67" spans="1:9" ht="12.75">
      <c r="A67" s="1"/>
      <c r="B67" s="379"/>
      <c r="C67" s="379"/>
      <c r="D67" s="301"/>
      <c r="E67" s="300"/>
      <c r="F67" s="301"/>
      <c r="G67" s="348"/>
      <c r="H67" s="301"/>
      <c r="I67" s="1"/>
    </row>
    <row r="68" spans="1:9" ht="12.75">
      <c r="A68" s="1"/>
      <c r="B68" s="379"/>
      <c r="C68" s="379"/>
      <c r="D68" s="301"/>
      <c r="E68" s="300"/>
      <c r="F68" s="301"/>
      <c r="G68" s="348"/>
      <c r="H68" s="301"/>
      <c r="I68" s="1"/>
    </row>
    <row r="69" spans="1:9">
      <c r="A69" s="1"/>
      <c r="B69" s="902"/>
      <c r="C69" s="840"/>
      <c r="D69" s="840"/>
      <c r="E69" s="840"/>
      <c r="F69" s="840"/>
      <c r="G69" s="840"/>
      <c r="H69" s="840"/>
      <c r="I69" s="1"/>
    </row>
    <row r="70" spans="1:9" ht="12.75">
      <c r="A70" s="1"/>
      <c r="B70" s="849"/>
      <c r="C70" s="849"/>
      <c r="D70" s="301"/>
      <c r="E70" s="593"/>
      <c r="F70" s="301"/>
      <c r="G70" s="301"/>
      <c r="H70" s="301"/>
      <c r="I70" s="1"/>
    </row>
    <row r="71" spans="1:9" ht="12.75">
      <c r="A71" s="1"/>
      <c r="B71" s="840"/>
      <c r="C71" s="840"/>
      <c r="D71" s="79"/>
      <c r="E71" s="294"/>
      <c r="F71" s="301"/>
      <c r="G71" s="301"/>
      <c r="H71" s="301"/>
      <c r="I71" s="1"/>
    </row>
    <row r="72" spans="1:9" ht="12.75">
      <c r="A72" s="1"/>
      <c r="B72" s="379"/>
      <c r="C72" s="379"/>
      <c r="D72" s="301"/>
      <c r="E72" s="300"/>
      <c r="F72" s="301"/>
      <c r="G72" s="348"/>
      <c r="H72" s="301"/>
      <c r="I72" s="1"/>
    </row>
    <row r="73" spans="1:9" ht="12.75">
      <c r="A73" s="1"/>
      <c r="B73" s="151"/>
      <c r="C73" s="236"/>
      <c r="D73" s="391"/>
      <c r="E73" s="294"/>
      <c r="F73" s="79"/>
      <c r="G73" s="79"/>
      <c r="H73" s="79"/>
      <c r="I73" s="1"/>
    </row>
    <row r="74" spans="1:9" ht="12.75">
      <c r="A74" s="1"/>
      <c r="B74" s="236"/>
      <c r="C74" s="236"/>
      <c r="D74" s="115"/>
      <c r="E74" s="115"/>
      <c r="F74" s="133"/>
      <c r="G74" s="602"/>
      <c r="H74" s="133"/>
      <c r="I74" s="1"/>
    </row>
    <row r="75" spans="1:9" ht="12.75">
      <c r="A75" s="1"/>
      <c r="B75" s="175"/>
      <c r="C75" s="175"/>
      <c r="D75" s="175"/>
      <c r="E75" s="175"/>
      <c r="F75" s="175"/>
      <c r="G75" s="175"/>
      <c r="H75" s="175"/>
      <c r="I75" s="1"/>
    </row>
    <row r="76" spans="1:9" ht="12.75">
      <c r="A76" s="1"/>
      <c r="B76" s="175"/>
      <c r="C76" s="175"/>
      <c r="D76" s="175"/>
      <c r="E76" s="175"/>
      <c r="F76" s="175"/>
      <c r="G76" s="175"/>
      <c r="H76" s="175"/>
      <c r="I76" s="1"/>
    </row>
    <row r="77" spans="1:9" ht="12.75">
      <c r="A77" s="1"/>
      <c r="B77" s="175"/>
      <c r="C77" s="175"/>
      <c r="D77" s="175"/>
      <c r="E77" s="175"/>
      <c r="F77" s="175"/>
      <c r="G77" s="175"/>
      <c r="H77" s="175"/>
      <c r="I77" s="1"/>
    </row>
    <row r="78" spans="1:9" ht="12.75">
      <c r="A78" s="1"/>
      <c r="B78" s="175"/>
      <c r="C78" s="175"/>
      <c r="D78" s="175"/>
      <c r="E78" s="175"/>
      <c r="F78" s="175"/>
      <c r="G78" s="175"/>
      <c r="H78" s="175"/>
      <c r="I78" s="1"/>
    </row>
    <row r="79" spans="1:9" ht="12.75">
      <c r="A79" s="1"/>
      <c r="B79" s="175"/>
      <c r="C79" s="175"/>
      <c r="D79" s="175"/>
      <c r="E79" s="175"/>
      <c r="F79" s="175"/>
      <c r="G79" s="175"/>
      <c r="H79" s="175"/>
      <c r="I79" s="1"/>
    </row>
    <row r="80" spans="1:9" ht="12.75">
      <c r="A80" s="1"/>
      <c r="B80" s="175"/>
      <c r="C80" s="175"/>
      <c r="D80" s="175"/>
      <c r="E80" s="175"/>
      <c r="F80" s="175"/>
      <c r="G80" s="175"/>
      <c r="H80" s="175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  <row r="977" spans="1:9" ht="12.75">
      <c r="A977" s="1"/>
      <c r="B977" s="1"/>
      <c r="C977" s="1"/>
      <c r="D977" s="1"/>
      <c r="E977" s="1"/>
      <c r="F977" s="1"/>
      <c r="G977" s="1"/>
      <c r="H977" s="1"/>
      <c r="I977" s="1"/>
    </row>
    <row r="978" spans="1:9" ht="12.75">
      <c r="A978" s="1"/>
      <c r="B978" s="1"/>
      <c r="C978" s="1"/>
      <c r="D978" s="1"/>
      <c r="E978" s="1"/>
      <c r="F978" s="1"/>
      <c r="G978" s="1"/>
      <c r="H978" s="1"/>
      <c r="I978" s="1"/>
    </row>
    <row r="979" spans="1:9" ht="12.75">
      <c r="A979" s="1"/>
      <c r="B979" s="1"/>
      <c r="C979" s="1"/>
      <c r="D979" s="1"/>
      <c r="E979" s="1"/>
      <c r="F979" s="1"/>
      <c r="G979" s="1"/>
      <c r="H979" s="1"/>
      <c r="I979" s="1"/>
    </row>
    <row r="980" spans="1:9" ht="12.75">
      <c r="A980" s="1"/>
      <c r="B980" s="1"/>
      <c r="C980" s="1"/>
      <c r="D980" s="1"/>
      <c r="E980" s="1"/>
      <c r="F980" s="1"/>
      <c r="G980" s="1"/>
      <c r="H980" s="1"/>
      <c r="I980" s="1"/>
    </row>
    <row r="981" spans="1:9" ht="12.75">
      <c r="A981" s="1"/>
      <c r="B981" s="1"/>
      <c r="C981" s="1"/>
      <c r="D981" s="1"/>
      <c r="E981" s="1"/>
      <c r="F981" s="1"/>
      <c r="G981" s="1"/>
      <c r="H981" s="1"/>
      <c r="I981" s="1"/>
    </row>
  </sheetData>
  <mergeCells count="31">
    <mergeCell ref="B1:H1"/>
    <mergeCell ref="B2:H2"/>
    <mergeCell ref="B7:H7"/>
    <mergeCell ref="B10:B11"/>
    <mergeCell ref="C12:C13"/>
    <mergeCell ref="B54:H54"/>
    <mergeCell ref="B58:H58"/>
    <mergeCell ref="B65:H65"/>
    <mergeCell ref="B15:H15"/>
    <mergeCell ref="B19:H19"/>
    <mergeCell ref="B69:H69"/>
    <mergeCell ref="B70:B71"/>
    <mergeCell ref="C70:C71"/>
    <mergeCell ref="B49:B50"/>
    <mergeCell ref="B51:B52"/>
    <mergeCell ref="B27:H27"/>
    <mergeCell ref="B31:H31"/>
    <mergeCell ref="C33:C34"/>
    <mergeCell ref="B39:H39"/>
    <mergeCell ref="C42:C43"/>
    <mergeCell ref="D42:D43"/>
    <mergeCell ref="B44:H44"/>
    <mergeCell ref="C45:C46"/>
    <mergeCell ref="D45:D46"/>
    <mergeCell ref="C49:C50"/>
    <mergeCell ref="C51:C52"/>
    <mergeCell ref="B12:B13"/>
    <mergeCell ref="B20:B21"/>
    <mergeCell ref="B33:B34"/>
    <mergeCell ref="B42:B43"/>
    <mergeCell ref="B45:B46"/>
  </mergeCells>
  <hyperlinks>
    <hyperlink ref="G26" r:id="rId1"/>
    <hyperlink ref="G29" r:id="rId2"/>
    <hyperlink ref="G32" r:id="rId3"/>
    <hyperlink ref="G49" r:id="rId4"/>
    <hyperlink ref="G52" r:id="rId5"/>
    <hyperlink ref="G53" r:id="rId6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02124"/>
    <outlinePr summaryBelow="0" summaryRight="0"/>
  </sheetPr>
  <dimension ref="A1:I973"/>
  <sheetViews>
    <sheetView workbookViewId="0">
      <selection activeCell="S7" sqref="S7"/>
    </sheetView>
  </sheetViews>
  <sheetFormatPr defaultColWidth="14.42578125" defaultRowHeight="15.75" customHeight="1"/>
  <cols>
    <col min="1" max="1" width="9.5703125" customWidth="1"/>
    <col min="2" max="2" width="9.7109375" customWidth="1"/>
    <col min="4" max="4" width="24.140625" customWidth="1"/>
    <col min="5" max="5" width="22.42578125" customWidth="1"/>
    <col min="6" max="6" width="29.140625" customWidth="1"/>
    <col min="7" max="7" width="31" customWidth="1"/>
    <col min="8" max="8" width="32.42578125" customWidth="1"/>
  </cols>
  <sheetData>
    <row r="1" spans="1:9" ht="30.75" customHeight="1">
      <c r="A1" s="1"/>
      <c r="B1" s="842" t="s">
        <v>1700</v>
      </c>
      <c r="C1" s="836"/>
      <c r="D1" s="836"/>
      <c r="E1" s="836"/>
      <c r="F1" s="836"/>
      <c r="G1" s="836"/>
      <c r="H1" s="837"/>
      <c r="I1" s="1"/>
    </row>
    <row r="2" spans="1:9" ht="23.2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8" t="s">
        <v>11</v>
      </c>
      <c r="C3" s="18" t="s">
        <v>13</v>
      </c>
      <c r="D3" s="18" t="s">
        <v>14</v>
      </c>
      <c r="E3" s="18" t="s">
        <v>1704</v>
      </c>
      <c r="F3" s="18" t="s">
        <v>16</v>
      </c>
      <c r="G3" s="18" t="s">
        <v>17</v>
      </c>
      <c r="H3" s="18" t="s">
        <v>18</v>
      </c>
      <c r="I3" s="1"/>
    </row>
    <row r="4" spans="1:9" ht="135" customHeight="1">
      <c r="A4" s="554"/>
      <c r="B4" s="18" t="s">
        <v>29</v>
      </c>
      <c r="C4" s="18" t="s">
        <v>30</v>
      </c>
      <c r="D4" s="30" t="s">
        <v>1706</v>
      </c>
      <c r="E4" s="455" t="s">
        <v>1707</v>
      </c>
      <c r="F4" s="36" t="s">
        <v>1703</v>
      </c>
      <c r="G4" s="553" t="str">
        <f>HYPERLINK("https://youtu.be/ADPaxHbokFY","посмотреть видеоурок")</f>
        <v>посмотреть видеоурок</v>
      </c>
      <c r="H4" s="455" t="s">
        <v>1705</v>
      </c>
      <c r="I4" s="1"/>
    </row>
    <row r="5" spans="1:9" ht="43.5" customHeight="1">
      <c r="A5" s="1"/>
      <c r="B5" s="847" t="s">
        <v>77</v>
      </c>
      <c r="C5" s="847" t="s">
        <v>79</v>
      </c>
      <c r="D5" s="117" t="s">
        <v>31</v>
      </c>
      <c r="E5" s="113" t="s">
        <v>1710</v>
      </c>
      <c r="F5" s="101" t="s">
        <v>1711</v>
      </c>
      <c r="G5" s="555" t="s">
        <v>1712</v>
      </c>
      <c r="H5" s="557" t="s">
        <v>380</v>
      </c>
      <c r="I5" s="1"/>
    </row>
    <row r="6" spans="1:9" ht="76.5">
      <c r="A6" s="1"/>
      <c r="B6" s="848"/>
      <c r="C6" s="848"/>
      <c r="D6" s="30" t="s">
        <v>1639</v>
      </c>
      <c r="E6" s="20" t="s">
        <v>1714</v>
      </c>
      <c r="F6" s="558" t="s">
        <v>1715</v>
      </c>
      <c r="G6" s="30" t="s">
        <v>1719</v>
      </c>
      <c r="H6" s="557" t="s">
        <v>380</v>
      </c>
      <c r="I6" s="1"/>
    </row>
    <row r="7" spans="1:9" ht="38.25">
      <c r="A7" s="1"/>
      <c r="B7" s="18" t="s">
        <v>99</v>
      </c>
      <c r="C7" s="18" t="s">
        <v>101</v>
      </c>
      <c r="D7" s="30" t="s">
        <v>1695</v>
      </c>
      <c r="E7" s="23" t="s">
        <v>1721</v>
      </c>
      <c r="F7" s="30" t="s">
        <v>1697</v>
      </c>
      <c r="G7" s="30" t="s">
        <v>1698</v>
      </c>
      <c r="H7" s="30" t="s">
        <v>1699</v>
      </c>
      <c r="I7" s="1"/>
    </row>
    <row r="8" spans="1:9" ht="12.75" customHeight="1">
      <c r="A8" s="1"/>
      <c r="B8" s="906" t="s">
        <v>966</v>
      </c>
      <c r="C8" s="836"/>
      <c r="D8" s="836"/>
      <c r="E8" s="836"/>
      <c r="F8" s="836"/>
      <c r="G8" s="836"/>
      <c r="H8" s="837"/>
      <c r="I8" s="1"/>
    </row>
    <row r="9" spans="1:9" ht="102">
      <c r="A9" s="1"/>
      <c r="B9" s="18" t="s">
        <v>142</v>
      </c>
      <c r="C9" s="560" t="s">
        <v>145</v>
      </c>
      <c r="D9" s="117" t="s">
        <v>31</v>
      </c>
      <c r="E9" s="113" t="s">
        <v>1725</v>
      </c>
      <c r="F9" s="117" t="s">
        <v>1709</v>
      </c>
      <c r="G9" s="271" t="str">
        <f>HYPERLINK("https://www.youtube.com/watch?time_continue=45&amp;v=vMAHaAgeyZc&amp;feature=emb_logo","Посмотреть видеоурок по ссылке https://www.youtube.com/watch?time_continue=45&amp;v=vMAHaAgeyZc&amp;feature=emb_logo
В случае отсутствия связи разобрать примеры 1-3 (с.208-209 учебника).
Выполнить № 1062 (а-г)")</f>
        <v>Посмотреть видеоурок по ссылке https://www.youtube.com/watch?time_continue=45&amp;v=vMAHaAgeyZc&amp;feature=emb_logo
В случае отсутствия связи разобрать примеры 1-3 (с.208-209 учебника).
Выполнить № 1062 (а-г)</v>
      </c>
      <c r="H9" s="117" t="s">
        <v>1713</v>
      </c>
      <c r="I9" s="1"/>
    </row>
    <row r="10" spans="1:9" ht="25.5">
      <c r="A10" s="1"/>
      <c r="B10" s="847" t="s">
        <v>166</v>
      </c>
      <c r="C10" s="892" t="s">
        <v>167</v>
      </c>
      <c r="D10" s="117" t="s">
        <v>598</v>
      </c>
      <c r="E10" s="113" t="s">
        <v>1728</v>
      </c>
      <c r="F10" s="117" t="s">
        <v>1729</v>
      </c>
      <c r="G10" s="117" t="s">
        <v>1730</v>
      </c>
      <c r="H10" s="117" t="s">
        <v>1731</v>
      </c>
      <c r="I10" s="1"/>
    </row>
    <row r="11" spans="1:9" ht="46.5" customHeight="1">
      <c r="A11" s="1"/>
      <c r="B11" s="848"/>
      <c r="C11" s="848"/>
      <c r="D11" s="117" t="s">
        <v>31</v>
      </c>
      <c r="E11" s="113" t="s">
        <v>1733</v>
      </c>
      <c r="F11" s="101" t="s">
        <v>1711</v>
      </c>
      <c r="G11" s="555" t="s">
        <v>1712</v>
      </c>
      <c r="H11" s="557" t="s">
        <v>380</v>
      </c>
      <c r="I11" s="1"/>
    </row>
    <row r="12" spans="1:9" ht="51">
      <c r="A12" s="1"/>
      <c r="B12" s="18" t="s">
        <v>187</v>
      </c>
      <c r="C12" s="560" t="s">
        <v>189</v>
      </c>
      <c r="D12" s="117" t="s">
        <v>598</v>
      </c>
      <c r="E12" s="113" t="s">
        <v>1737</v>
      </c>
      <c r="F12" s="101" t="s">
        <v>1717</v>
      </c>
      <c r="G12" s="555" t="s">
        <v>1718</v>
      </c>
      <c r="H12" s="101" t="s">
        <v>1720</v>
      </c>
      <c r="I12" s="1"/>
    </row>
    <row r="13" spans="1:9" ht="102">
      <c r="A13" s="1"/>
      <c r="B13" s="157" t="s">
        <v>433</v>
      </c>
      <c r="C13" s="563" t="s">
        <v>434</v>
      </c>
      <c r="D13" s="117" t="s">
        <v>31</v>
      </c>
      <c r="E13" s="113" t="s">
        <v>1740</v>
      </c>
      <c r="F13" s="101" t="s">
        <v>1741</v>
      </c>
      <c r="G13" s="564" t="str">
        <f>HYPERLINK(" https://vk.com/video32791554_456239023","Посмотрите видео-урок: Личная безопастность
 и сделать доклад в электронном виде (то есть в текстовом редакторе) на данную тему. Более подробно критерии напишу в беседе. Отчитаться обязательно")</f>
        <v>Посмотрите видео-урок: Личная безопастность
 и сделать доклад в электронном виде (то есть в текстовом редакторе) на данную тему. Более подробно критерии напишу в беседе. Отчитаться обязательно</v>
      </c>
      <c r="H13" s="101" t="s">
        <v>1125</v>
      </c>
      <c r="I13" s="1"/>
    </row>
    <row r="14" spans="1:9" ht="13.5" customHeight="1">
      <c r="A14" s="1"/>
      <c r="B14" s="835" t="s">
        <v>219</v>
      </c>
      <c r="C14" s="836"/>
      <c r="D14" s="836"/>
      <c r="E14" s="836"/>
      <c r="F14" s="836"/>
      <c r="G14" s="836"/>
      <c r="H14" s="837"/>
      <c r="I14" s="1"/>
    </row>
    <row r="15" spans="1:9" ht="42.75" customHeight="1">
      <c r="A15" s="1"/>
      <c r="B15" s="18" t="s">
        <v>29</v>
      </c>
      <c r="C15" s="18" t="s">
        <v>30</v>
      </c>
      <c r="D15" s="36" t="s">
        <v>598</v>
      </c>
      <c r="E15" s="32" t="s">
        <v>1748</v>
      </c>
      <c r="F15" s="36" t="s">
        <v>1749</v>
      </c>
      <c r="G15" s="36" t="s">
        <v>1750</v>
      </c>
      <c r="H15" s="36" t="s">
        <v>1751</v>
      </c>
      <c r="I15" s="1"/>
    </row>
    <row r="16" spans="1:9" ht="75.75" customHeight="1">
      <c r="A16" s="1"/>
      <c r="B16" s="18" t="s">
        <v>77</v>
      </c>
      <c r="C16" s="18" t="s">
        <v>79</v>
      </c>
      <c r="D16" s="36" t="s">
        <v>31</v>
      </c>
      <c r="E16" s="32" t="s">
        <v>1752</v>
      </c>
      <c r="F16" s="36" t="s">
        <v>1747</v>
      </c>
      <c r="G16" s="212" t="str">
        <f>HYPERLINK("https://www.youtube.com/watch?v=eAP6wxln9Do&amp;feature=emb_logo","Посмотреть видеоурок по ссылке или прочитать стр.211 - 213. Затем прочитать стр.213-216, в тетради объяснить значение слов (стр.217 задание ""Обогащаем свою речь""), подобрать к ним синонимы и фото прислать в VK. ")</f>
        <v xml:space="preserve">Посмотреть видеоурок по ссылке или прочитать стр.211 - 213. Затем прочитать стр.213-216, в тетради объяснить значение слов (стр.217 задание "Обогащаем свою речь"), подобрать к ним синонимы и фото прислать в VK. </v>
      </c>
      <c r="H16" s="36" t="s">
        <v>380</v>
      </c>
      <c r="I16" s="1"/>
    </row>
    <row r="17" spans="1:9" ht="102">
      <c r="A17" s="1"/>
      <c r="B17" s="18" t="s">
        <v>99</v>
      </c>
      <c r="C17" s="18" t="s">
        <v>101</v>
      </c>
      <c r="D17" s="36" t="s">
        <v>31</v>
      </c>
      <c r="E17" s="32" t="s">
        <v>1755</v>
      </c>
      <c r="F17" s="36" t="s">
        <v>1756</v>
      </c>
      <c r="G17" s="212" t="str">
        <f>HYPERLINK("https://resh.edu.ru/subject/lesson/7304/main/250562/","Посмотреть в РЭШ урок 28 по ссылке https://resh.edu.ru/subject/lesson/7304/main/250562/ и выполнить тренировочные задания.
В случае отсутствия связи ответить устно на вопросы 1-22 (с.88-89 учебника), решить № 308")</f>
        <v>Посмотреть в РЭШ урок 28 по ссылке https://resh.edu.ru/subject/lesson/7304/main/250562/ и выполнить тренировочные задания.
В случае отсутствия связи ответить устно на вопросы 1-22 (с.88-89 учебника), решить № 308</v>
      </c>
      <c r="H17" s="36" t="s">
        <v>1757</v>
      </c>
      <c r="I17" s="1"/>
    </row>
    <row r="18" spans="1:9" ht="12.75" customHeight="1">
      <c r="A18" s="1"/>
      <c r="B18" s="883" t="s">
        <v>128</v>
      </c>
      <c r="C18" s="836"/>
      <c r="D18" s="836"/>
      <c r="E18" s="836"/>
      <c r="F18" s="836"/>
      <c r="G18" s="836"/>
      <c r="H18" s="837"/>
      <c r="I18" s="1"/>
    </row>
    <row r="19" spans="1:9" ht="89.25">
      <c r="A19" s="1"/>
      <c r="B19" s="18" t="s">
        <v>142</v>
      </c>
      <c r="C19" s="18" t="s">
        <v>145</v>
      </c>
      <c r="D19" s="36" t="s">
        <v>1762</v>
      </c>
      <c r="E19" s="32" t="s">
        <v>1763</v>
      </c>
      <c r="F19" s="36" t="s">
        <v>1764</v>
      </c>
      <c r="G19" s="565" t="str">
        <f>HYPERLINK("https://www.youtube.com/watch?v=ZyY80h988Pg","Посмотреть видеоурок по ссылке https://www.youtube.com/watch?v=ZyY80h988Pg
В случае отсутствия связи разобрать по учебнику п.43, записать алгоритм в справочник. Выполнить № 1070(а,б)")</f>
        <v>Посмотреть видеоурок по ссылке https://www.youtube.com/watch?v=ZyY80h988Pg
В случае отсутствия связи разобрать по учебнику п.43, записать алгоритм в справочник. Выполнить № 1070(а,б)</v>
      </c>
      <c r="H19" s="36" t="s">
        <v>1766</v>
      </c>
      <c r="I19" s="1"/>
    </row>
    <row r="20" spans="1:9" ht="51" customHeight="1">
      <c r="A20" s="1"/>
      <c r="B20" s="847" t="s">
        <v>166</v>
      </c>
      <c r="C20" s="847" t="s">
        <v>167</v>
      </c>
      <c r="D20" s="36" t="s">
        <v>1768</v>
      </c>
      <c r="E20" s="74" t="s">
        <v>1770</v>
      </c>
      <c r="F20" s="568" t="s">
        <v>1771</v>
      </c>
      <c r="G20" s="28" t="s">
        <v>1772</v>
      </c>
      <c r="H20" s="80" t="s">
        <v>1773</v>
      </c>
      <c r="I20" s="1"/>
    </row>
    <row r="21" spans="1:9" ht="34.5" customHeight="1">
      <c r="A21" s="1"/>
      <c r="B21" s="848"/>
      <c r="C21" s="848"/>
      <c r="D21" s="36" t="s">
        <v>1774</v>
      </c>
      <c r="E21" s="32" t="s">
        <v>1775</v>
      </c>
      <c r="F21" s="36" t="s">
        <v>1777</v>
      </c>
      <c r="G21" s="36" t="s">
        <v>1778</v>
      </c>
      <c r="H21" s="36" t="s">
        <v>1779</v>
      </c>
      <c r="I21" s="1"/>
    </row>
    <row r="22" spans="1:9" ht="25.5">
      <c r="A22" s="1"/>
      <c r="B22" s="18" t="s">
        <v>187</v>
      </c>
      <c r="C22" s="18" t="s">
        <v>189</v>
      </c>
      <c r="D22" s="30" t="s">
        <v>1352</v>
      </c>
      <c r="E22" s="32" t="s">
        <v>1780</v>
      </c>
      <c r="F22" s="36" t="s">
        <v>1781</v>
      </c>
      <c r="G22" s="221" t="s">
        <v>1782</v>
      </c>
      <c r="H22" s="221" t="s">
        <v>55</v>
      </c>
      <c r="I22" s="1"/>
    </row>
    <row r="23" spans="1:9" ht="51">
      <c r="A23" s="1"/>
      <c r="B23" s="18" t="s">
        <v>433</v>
      </c>
      <c r="C23" s="18" t="s">
        <v>434</v>
      </c>
      <c r="D23" s="36" t="s">
        <v>31</v>
      </c>
      <c r="E23" s="194" t="s">
        <v>1783</v>
      </c>
      <c r="F23" s="117" t="s">
        <v>1784</v>
      </c>
      <c r="G23" s="85" t="s">
        <v>1785</v>
      </c>
      <c r="H23" s="85" t="s">
        <v>55</v>
      </c>
      <c r="I23" s="1"/>
    </row>
    <row r="24" spans="1:9" ht="102">
      <c r="A24" s="1"/>
      <c r="B24" s="18" t="s">
        <v>1091</v>
      </c>
      <c r="C24" s="18" t="s">
        <v>1092</v>
      </c>
      <c r="D24" s="36" t="s">
        <v>1483</v>
      </c>
      <c r="E24" s="194" t="s">
        <v>1787</v>
      </c>
      <c r="F24" s="85" t="s">
        <v>1788</v>
      </c>
      <c r="G24" s="85" t="s">
        <v>1789</v>
      </c>
      <c r="H24" s="85" t="s">
        <v>55</v>
      </c>
      <c r="I24" s="1"/>
    </row>
    <row r="25" spans="1:9" ht="22.5" customHeight="1">
      <c r="A25" s="1"/>
      <c r="B25" s="863" t="s">
        <v>252</v>
      </c>
      <c r="C25" s="836"/>
      <c r="D25" s="836"/>
      <c r="E25" s="836"/>
      <c r="F25" s="836"/>
      <c r="G25" s="836"/>
      <c r="H25" s="837"/>
      <c r="I25" s="1"/>
    </row>
    <row r="26" spans="1:9" ht="102">
      <c r="A26" s="189"/>
      <c r="B26" s="419" t="s">
        <v>29</v>
      </c>
      <c r="C26" s="569" t="s">
        <v>30</v>
      </c>
      <c r="D26" s="30" t="s">
        <v>1706</v>
      </c>
      <c r="E26" s="449" t="s">
        <v>1792</v>
      </c>
      <c r="F26" s="36" t="s">
        <v>1793</v>
      </c>
      <c r="G26" s="212" t="s">
        <v>1794</v>
      </c>
      <c r="H26" s="333" t="s">
        <v>1798</v>
      </c>
      <c r="I26" s="1"/>
    </row>
    <row r="27" spans="1:9" ht="51">
      <c r="A27" s="1"/>
      <c r="B27" s="419" t="s">
        <v>77</v>
      </c>
      <c r="C27" s="569" t="s">
        <v>79</v>
      </c>
      <c r="D27" s="30" t="s">
        <v>1799</v>
      </c>
      <c r="E27" s="345" t="s">
        <v>1800</v>
      </c>
      <c r="F27" s="333" t="s">
        <v>1801</v>
      </c>
      <c r="G27" s="573" t="str">
        <f>HYPERLINK("https://www.youtube.com/watch?v=HiDqw8QaQnM&amp;feature=emb_logo","Посмотреть видеоурок по ссылке или изучить п.74. Выполнить упр.459.")</f>
        <v>Посмотреть видеоурок по ссылке или изучить п.74. Выполнить упр.459.</v>
      </c>
      <c r="H27" s="333" t="s">
        <v>1802</v>
      </c>
      <c r="I27" s="1"/>
    </row>
    <row r="28" spans="1:9" ht="41.25" customHeight="1">
      <c r="A28" s="1"/>
      <c r="B28" s="419" t="s">
        <v>99</v>
      </c>
      <c r="C28" s="569" t="s">
        <v>101</v>
      </c>
      <c r="D28" s="329" t="s">
        <v>1799</v>
      </c>
      <c r="E28" s="345" t="s">
        <v>1806</v>
      </c>
      <c r="F28" s="329" t="s">
        <v>1807</v>
      </c>
      <c r="G28" s="575" t="s">
        <v>1808</v>
      </c>
      <c r="H28" s="333" t="s">
        <v>1811</v>
      </c>
      <c r="I28" s="1"/>
    </row>
    <row r="29" spans="1:9" ht="12.75" customHeight="1">
      <c r="A29" s="1"/>
      <c r="B29" s="906" t="s">
        <v>128</v>
      </c>
      <c r="C29" s="836"/>
      <c r="D29" s="836"/>
      <c r="E29" s="836"/>
      <c r="F29" s="836"/>
      <c r="G29" s="836"/>
      <c r="H29" s="837"/>
      <c r="I29" s="1"/>
    </row>
    <row r="30" spans="1:9" ht="51">
      <c r="A30" s="1"/>
      <c r="B30" s="873" t="s">
        <v>142</v>
      </c>
      <c r="C30" s="873" t="s">
        <v>145</v>
      </c>
      <c r="D30" s="36" t="s">
        <v>469</v>
      </c>
      <c r="E30" s="191" t="s">
        <v>1812</v>
      </c>
      <c r="F30" s="266" t="s">
        <v>1814</v>
      </c>
      <c r="G30" s="356" t="str">
        <f>HYPERLINK("https://youtu.be/BP_ZvztZeBI","Учебник - с 166, конспект правила The Past Simple Passive. Посмотреть видеоурок по ссылке https://youtu.be/BP_ZvztZeBI")</f>
        <v>Учебник - с 166, конспект правила The Past Simple Passive. Посмотреть видеоурок по ссылке https://youtu.be/BP_ZvztZeBI</v>
      </c>
      <c r="H30" s="333" t="s">
        <v>1817</v>
      </c>
      <c r="I30" s="1"/>
    </row>
    <row r="31" spans="1:9" ht="25.5">
      <c r="A31" s="1"/>
      <c r="B31" s="848"/>
      <c r="C31" s="848"/>
      <c r="D31" s="329" t="s">
        <v>469</v>
      </c>
      <c r="E31" s="345" t="s">
        <v>1819</v>
      </c>
      <c r="F31" s="333" t="s">
        <v>1820</v>
      </c>
      <c r="G31" s="353" t="s">
        <v>1821</v>
      </c>
      <c r="H31" s="333" t="s">
        <v>380</v>
      </c>
      <c r="I31" s="1"/>
    </row>
    <row r="32" spans="1:9" ht="51">
      <c r="A32" s="1"/>
      <c r="B32" s="419" t="s">
        <v>166</v>
      </c>
      <c r="C32" s="419" t="s">
        <v>167</v>
      </c>
      <c r="D32" s="329" t="s">
        <v>1822</v>
      </c>
      <c r="E32" s="32" t="s">
        <v>1823</v>
      </c>
      <c r="F32" s="333" t="s">
        <v>1764</v>
      </c>
      <c r="G32" s="333" t="s">
        <v>1815</v>
      </c>
      <c r="H32" s="333" t="s">
        <v>1816</v>
      </c>
      <c r="I32" s="1"/>
    </row>
    <row r="33" spans="1:9" ht="63.75">
      <c r="A33" s="1"/>
      <c r="B33" s="419" t="s">
        <v>187</v>
      </c>
      <c r="C33" s="569" t="s">
        <v>189</v>
      </c>
      <c r="D33" s="333" t="s">
        <v>1803</v>
      </c>
      <c r="E33" s="191" t="s">
        <v>1824</v>
      </c>
      <c r="F33" s="333" t="s">
        <v>1805</v>
      </c>
      <c r="G33" s="356" t="e">
        <f>HYPERLINK("https://yandex.ru/video/preview/?filmId=17007334537661609575&amp;text=%D0%BE%D0%BF%D1%80%D0%B5%D0%B4%D0%B5%D0%BB%D0%B5%D0%BD%D0%B8%D0%B5%20%D0%BA%D0%BF%D0%B4%20%D0%BF%D1%80%D0%B8%20%D0%BF%D0%BE%D0%B4%D1%8A%D0%B5%D0%BC%D0%B5%20%D1%82%D0%B5%D0%BB%D0%B0%20%D0%BF"&amp;"%D0%BE%20%D0%BD%D0%B0%D0%BA%D0%BB%D0%BE%D0%BD%D0%BD%D0%BE%D0%B9%20%D0%BF%D0%BB%D0%BE%D1%81%D0%BA%D0%BE%D1%81%D1%82%D0%B8%20%D0%BB%D0%B0%D0%B1%D0%BE%D1%80%D0%B0%D1%82%D0%BE%D1%80%D0%BD%D0%B0%D1%8F%20%D1%80%D0%B0%D0%B1%D0%BE%D1%82%D0%B0&amp;path=wizard&amp;parent-r"&amp;"eqid=1587843046318418-467701925000448059800125-prestable-app-host-sas-web-yp-186&amp;redircnt=1587843217.1","выполнить л/р по ссылке, если нет технической возможности , составить кроссворд по теме ""КПД простых механизмов""")</f>
        <v>#VALUE!</v>
      </c>
      <c r="H33" s="333" t="s">
        <v>1828</v>
      </c>
      <c r="I33" s="1"/>
    </row>
    <row r="34" spans="1:9" ht="25.5">
      <c r="A34" s="1"/>
      <c r="B34" s="419" t="s">
        <v>433</v>
      </c>
      <c r="C34" s="419" t="s">
        <v>434</v>
      </c>
      <c r="D34" s="30" t="s">
        <v>1799</v>
      </c>
      <c r="E34" s="99" t="s">
        <v>1831</v>
      </c>
      <c r="F34" s="36" t="s">
        <v>1586</v>
      </c>
      <c r="G34" s="193" t="s">
        <v>1587</v>
      </c>
      <c r="H34" s="85" t="s">
        <v>55</v>
      </c>
      <c r="I34" s="1"/>
    </row>
    <row r="35" spans="1:9" ht="38.25">
      <c r="A35" s="1"/>
      <c r="B35" s="419" t="s">
        <v>1091</v>
      </c>
      <c r="C35" s="419" t="s">
        <v>1092</v>
      </c>
      <c r="D35" s="85" t="s">
        <v>81</v>
      </c>
      <c r="E35" s="255" t="s">
        <v>1836</v>
      </c>
      <c r="F35" s="85" t="s">
        <v>1744</v>
      </c>
      <c r="G35" s="284" t="s">
        <v>1745</v>
      </c>
      <c r="H35" s="85" t="s">
        <v>55</v>
      </c>
      <c r="I35" s="1"/>
    </row>
    <row r="36" spans="1:9" ht="20.25" customHeight="1">
      <c r="A36" s="1"/>
      <c r="B36" s="863" t="s">
        <v>278</v>
      </c>
      <c r="C36" s="836"/>
      <c r="D36" s="836"/>
      <c r="E36" s="836"/>
      <c r="F36" s="836"/>
      <c r="G36" s="836"/>
      <c r="H36" s="837"/>
      <c r="I36" s="1"/>
    </row>
    <row r="37" spans="1:9" ht="63.75">
      <c r="A37" s="1"/>
      <c r="B37" s="873" t="s">
        <v>29</v>
      </c>
      <c r="C37" s="847" t="s">
        <v>30</v>
      </c>
      <c r="D37" s="905" t="s">
        <v>469</v>
      </c>
      <c r="E37" s="103" t="s">
        <v>1840</v>
      </c>
      <c r="F37" s="326" t="s">
        <v>1841</v>
      </c>
      <c r="G37" s="36" t="s">
        <v>1842</v>
      </c>
      <c r="H37" s="98" t="s">
        <v>380</v>
      </c>
      <c r="I37" s="1"/>
    </row>
    <row r="38" spans="1:9" ht="76.5">
      <c r="A38" s="1"/>
      <c r="B38" s="848"/>
      <c r="C38" s="848"/>
      <c r="D38" s="848"/>
      <c r="E38" s="103" t="s">
        <v>1843</v>
      </c>
      <c r="F38" s="98" t="s">
        <v>1844</v>
      </c>
      <c r="G38" s="581" t="str">
        <f>HYPERLINK("https://multiurok.ru/files/tiekhnologhiia-industrial-nyie-tiekhnologhii-7-k-1.html","В учебнике прочитать творческий проект ""Полезный для дома инструмент- отвёртка"" стр. 148- 158")</f>
        <v>В учебнике прочитать творческий проект "Полезный для дома инструмент- отвёртка" стр. 148- 158</v>
      </c>
      <c r="H38" s="98" t="s">
        <v>1845</v>
      </c>
      <c r="I38" s="1"/>
    </row>
    <row r="39" spans="1:9" ht="63.75">
      <c r="A39" s="1"/>
      <c r="B39" s="873" t="s">
        <v>77</v>
      </c>
      <c r="C39" s="847" t="s">
        <v>79</v>
      </c>
      <c r="D39" s="905" t="s">
        <v>469</v>
      </c>
      <c r="E39" s="103" t="s">
        <v>1849</v>
      </c>
      <c r="F39" s="326" t="s">
        <v>1841</v>
      </c>
      <c r="G39" s="36" t="s">
        <v>1850</v>
      </c>
      <c r="H39" s="98" t="s">
        <v>380</v>
      </c>
      <c r="I39" s="1"/>
    </row>
    <row r="40" spans="1:9" ht="76.5">
      <c r="A40" s="1"/>
      <c r="B40" s="848"/>
      <c r="C40" s="848"/>
      <c r="D40" s="848"/>
      <c r="E40" s="103" t="s">
        <v>1852</v>
      </c>
      <c r="F40" s="98" t="s">
        <v>1844</v>
      </c>
      <c r="G40" s="87" t="str">
        <f>HYPERLINK("https://multiurok.ru/files/tiekhnologhiia-industrial-nyie-tiekhnologhii-7-k-1.html","В учебнике прочитать творческий проект ""Полезный для дома инструмент- отвёртка"" стр. 148- 158")</f>
        <v>В учебнике прочитать творческий проект "Полезный для дома инструмент- отвёртка" стр. 148- 158</v>
      </c>
      <c r="H40" s="98" t="s">
        <v>1845</v>
      </c>
      <c r="I40" s="1"/>
    </row>
    <row r="41" spans="1:9" ht="63.75">
      <c r="A41" s="1"/>
      <c r="B41" s="419" t="s">
        <v>99</v>
      </c>
      <c r="C41" s="569" t="s">
        <v>101</v>
      </c>
      <c r="D41" s="85" t="s">
        <v>31</v>
      </c>
      <c r="E41" s="103" t="s">
        <v>1858</v>
      </c>
      <c r="F41" s="98" t="s">
        <v>1856</v>
      </c>
      <c r="G41" s="231" t="s">
        <v>1857</v>
      </c>
      <c r="H41" s="231" t="s">
        <v>1857</v>
      </c>
      <c r="I41" s="1"/>
    </row>
    <row r="42" spans="1:9" ht="12.75" customHeight="1">
      <c r="A42" s="1"/>
      <c r="B42" s="906" t="s">
        <v>128</v>
      </c>
      <c r="C42" s="836"/>
      <c r="D42" s="836"/>
      <c r="E42" s="836"/>
      <c r="F42" s="836"/>
      <c r="G42" s="836"/>
      <c r="H42" s="837"/>
      <c r="I42" s="1"/>
    </row>
    <row r="43" spans="1:9" ht="38.25">
      <c r="A43" s="1"/>
      <c r="B43" s="419" t="s">
        <v>142</v>
      </c>
      <c r="C43" s="419" t="s">
        <v>145</v>
      </c>
      <c r="D43" s="329" t="s">
        <v>31</v>
      </c>
      <c r="E43" s="345" t="s">
        <v>1860</v>
      </c>
      <c r="F43" s="333" t="s">
        <v>1861</v>
      </c>
      <c r="G43" s="583" t="str">
        <f>HYPERLINK("https://www.youtube.com/watch?v=HiDqw8QaQnM&amp;feature=emb_logo","Посмотреть видеоурок по ссылке  или изучить п.75. Выполнить упр.463.")</f>
        <v>Посмотреть видеоурок по ссылке  или изучить п.75. Выполнить упр.463.</v>
      </c>
      <c r="H43" s="333" t="s">
        <v>380</v>
      </c>
      <c r="I43" s="1"/>
    </row>
    <row r="44" spans="1:9" ht="63.75">
      <c r="A44" s="1"/>
      <c r="B44" s="419" t="s">
        <v>166</v>
      </c>
      <c r="C44" s="419" t="s">
        <v>167</v>
      </c>
      <c r="D44" s="329" t="s">
        <v>81</v>
      </c>
      <c r="E44" s="32" t="s">
        <v>1862</v>
      </c>
      <c r="F44" s="333" t="s">
        <v>1756</v>
      </c>
      <c r="G44" s="353" t="s">
        <v>1853</v>
      </c>
      <c r="H44" s="333" t="s">
        <v>1854</v>
      </c>
      <c r="I44" s="1"/>
    </row>
    <row r="45" spans="1:9" ht="38.25">
      <c r="A45" s="1"/>
      <c r="B45" s="419" t="s">
        <v>187</v>
      </c>
      <c r="C45" s="569" t="s">
        <v>189</v>
      </c>
      <c r="D45" s="329" t="s">
        <v>31</v>
      </c>
      <c r="E45" s="121" t="s">
        <v>1864</v>
      </c>
      <c r="F45" s="360" t="s">
        <v>1865</v>
      </c>
      <c r="G45" s="414" t="str">
        <f>HYPERLINK("https://www.youtube.com/watch?v=_2oSczM_Ht4&amp;feature=emb_logo","https://www.youtube.com/watch?v=_2oSczM_Ht4&amp;feature=emb_logo")</f>
        <v>https://www.youtube.com/watch?v=_2oSczM_Ht4&amp;feature=emb_logo</v>
      </c>
      <c r="H45" s="333" t="s">
        <v>55</v>
      </c>
      <c r="I45" s="1"/>
    </row>
    <row r="46" spans="1:9" ht="12.75">
      <c r="A46" s="1"/>
      <c r="B46" s="419" t="s">
        <v>433</v>
      </c>
      <c r="C46" s="419" t="s">
        <v>434</v>
      </c>
      <c r="D46" s="329" t="s">
        <v>31</v>
      </c>
      <c r="E46" s="586" t="s">
        <v>1867</v>
      </c>
      <c r="F46" s="36"/>
      <c r="G46" s="221"/>
      <c r="H46" s="36" t="s">
        <v>55</v>
      </c>
      <c r="I46" s="1"/>
    </row>
    <row r="47" spans="1:9" ht="38.25">
      <c r="A47" s="1"/>
      <c r="B47" s="419" t="s">
        <v>1091</v>
      </c>
      <c r="C47" s="422" t="s">
        <v>1092</v>
      </c>
      <c r="D47" s="333" t="s">
        <v>81</v>
      </c>
      <c r="E47" s="194" t="s">
        <v>1869</v>
      </c>
      <c r="F47" s="333" t="s">
        <v>1870</v>
      </c>
      <c r="G47" s="353" t="s">
        <v>1871</v>
      </c>
      <c r="H47" s="333" t="s">
        <v>55</v>
      </c>
      <c r="I47" s="1"/>
    </row>
    <row r="48" spans="1:9" ht="18">
      <c r="A48" s="1"/>
      <c r="B48" s="867"/>
      <c r="C48" s="840"/>
      <c r="D48" s="840"/>
      <c r="E48" s="840"/>
      <c r="F48" s="840"/>
      <c r="G48" s="840"/>
      <c r="H48" s="840"/>
      <c r="I48" s="1"/>
    </row>
    <row r="49" spans="1:9" ht="12.75">
      <c r="A49" s="1"/>
      <c r="B49" s="378"/>
      <c r="C49" s="379"/>
      <c r="D49" s="301"/>
      <c r="E49" s="589"/>
      <c r="F49" s="301"/>
      <c r="G49" s="301"/>
      <c r="H49" s="301"/>
      <c r="I49" s="1"/>
    </row>
    <row r="50" spans="1:9" ht="12.75">
      <c r="A50" s="1"/>
      <c r="B50" s="378"/>
      <c r="C50" s="379"/>
      <c r="D50" s="301"/>
      <c r="E50" s="300"/>
      <c r="F50" s="301"/>
      <c r="G50" s="348"/>
      <c r="H50" s="301"/>
      <c r="I50" s="1"/>
    </row>
    <row r="51" spans="1:9" ht="14.25">
      <c r="A51" s="1"/>
      <c r="B51" s="378"/>
      <c r="C51" s="379"/>
      <c r="D51" s="115"/>
      <c r="E51" s="300"/>
      <c r="F51" s="591"/>
      <c r="G51" s="301"/>
      <c r="H51" s="301"/>
      <c r="I51" s="1"/>
    </row>
    <row r="52" spans="1:9" ht="15.75" customHeight="1">
      <c r="A52" s="1"/>
      <c r="B52" s="882"/>
      <c r="C52" s="840"/>
      <c r="D52" s="840"/>
      <c r="E52" s="840"/>
      <c r="F52" s="840"/>
      <c r="G52" s="840"/>
      <c r="H52" s="840"/>
      <c r="I52" s="1"/>
    </row>
    <row r="53" spans="1:9" ht="12.75">
      <c r="A53" s="1"/>
      <c r="B53" s="378"/>
      <c r="C53" s="378"/>
      <c r="D53" s="301"/>
      <c r="E53" s="300"/>
      <c r="F53" s="301"/>
      <c r="G53" s="348"/>
      <c r="H53" s="301"/>
      <c r="I53" s="1"/>
    </row>
    <row r="54" spans="1:9" ht="12.75">
      <c r="A54" s="1"/>
      <c r="B54" s="378"/>
      <c r="C54" s="378"/>
      <c r="D54" s="301"/>
      <c r="E54" s="593"/>
      <c r="F54" s="301"/>
      <c r="G54" s="301"/>
      <c r="H54" s="301"/>
      <c r="I54" s="1"/>
    </row>
    <row r="55" spans="1:9" ht="12.75">
      <c r="A55" s="1"/>
      <c r="B55" s="378"/>
      <c r="C55" s="379"/>
      <c r="D55" s="303"/>
      <c r="E55" s="79"/>
      <c r="F55" s="301"/>
      <c r="G55" s="301"/>
      <c r="H55" s="301"/>
      <c r="I55" s="1"/>
    </row>
    <row r="56" spans="1:9" ht="12.75">
      <c r="A56" s="1"/>
      <c r="B56" s="378"/>
      <c r="C56" s="378"/>
      <c r="D56" s="27"/>
      <c r="E56" s="27"/>
      <c r="F56" s="391"/>
      <c r="G56" s="79"/>
      <c r="H56" s="301"/>
      <c r="I56" s="1"/>
    </row>
    <row r="57" spans="1:9" ht="12.75">
      <c r="A57" s="1"/>
      <c r="B57" s="594"/>
      <c r="C57" s="595"/>
      <c r="D57" s="303"/>
      <c r="E57" s="300"/>
      <c r="F57" s="301"/>
      <c r="G57" s="348"/>
      <c r="H57" s="348"/>
      <c r="I57" s="1"/>
    </row>
    <row r="58" spans="1:9" ht="18">
      <c r="A58" s="1"/>
      <c r="B58" s="867"/>
      <c r="C58" s="840"/>
      <c r="D58" s="840"/>
      <c r="E58" s="840"/>
      <c r="F58" s="840"/>
      <c r="G58" s="840"/>
      <c r="H58" s="840"/>
      <c r="I58" s="1"/>
    </row>
    <row r="59" spans="1:9" ht="12.75">
      <c r="A59" s="1"/>
      <c r="B59" s="594"/>
      <c r="C59" s="379"/>
      <c r="D59" s="387"/>
      <c r="E59" s="300"/>
      <c r="F59" s="301"/>
      <c r="G59" s="348"/>
      <c r="H59" s="348"/>
      <c r="I59" s="1"/>
    </row>
    <row r="60" spans="1:9" ht="12.75">
      <c r="A60" s="1"/>
      <c r="B60" s="378"/>
      <c r="C60" s="379"/>
      <c r="D60" s="387"/>
      <c r="E60" s="300"/>
      <c r="F60" s="301"/>
      <c r="G60" s="301"/>
      <c r="H60" s="301"/>
      <c r="I60" s="1"/>
    </row>
    <row r="61" spans="1:9" ht="12.75">
      <c r="A61" s="1"/>
      <c r="B61" s="378"/>
      <c r="C61" s="379"/>
      <c r="D61" s="387"/>
      <c r="E61" s="300"/>
      <c r="F61" s="301"/>
      <c r="G61" s="348"/>
      <c r="H61" s="301"/>
      <c r="I61" s="1"/>
    </row>
    <row r="62" spans="1:9" ht="15.75" customHeight="1">
      <c r="A62" s="1"/>
      <c r="B62" s="882"/>
      <c r="C62" s="840"/>
      <c r="D62" s="840"/>
      <c r="E62" s="840"/>
      <c r="F62" s="840"/>
      <c r="G62" s="840"/>
      <c r="H62" s="840"/>
      <c r="I62" s="1"/>
    </row>
    <row r="63" spans="1:9" ht="12.75">
      <c r="A63" s="1"/>
      <c r="B63" s="378"/>
      <c r="C63" s="378"/>
      <c r="D63" s="301"/>
      <c r="E63" s="589"/>
      <c r="F63" s="301"/>
      <c r="G63" s="301"/>
      <c r="H63" s="301"/>
      <c r="I63" s="1"/>
    </row>
    <row r="64" spans="1:9" ht="12.75">
      <c r="A64" s="1"/>
      <c r="B64" s="378"/>
      <c r="C64" s="378"/>
      <c r="D64" s="301"/>
      <c r="E64" s="300"/>
      <c r="F64" s="301"/>
      <c r="G64" s="348"/>
      <c r="H64" s="301"/>
      <c r="I64" s="1"/>
    </row>
    <row r="65" spans="1:9" ht="12.75">
      <c r="A65" s="1"/>
      <c r="B65" s="236"/>
      <c r="C65" s="236"/>
      <c r="D65" s="175"/>
      <c r="E65" s="175"/>
      <c r="F65" s="175"/>
      <c r="G65" s="175"/>
      <c r="H65" s="175"/>
      <c r="I65" s="1"/>
    </row>
    <row r="66" spans="1:9" ht="12.75">
      <c r="A66" s="1"/>
      <c r="B66" s="236"/>
      <c r="C66" s="236"/>
      <c r="D66" s="175"/>
      <c r="E66" s="175"/>
      <c r="F66" s="175"/>
      <c r="G66" s="175"/>
      <c r="H66" s="175"/>
      <c r="I66" s="1"/>
    </row>
    <row r="67" spans="1:9" ht="12.75">
      <c r="A67" s="1"/>
      <c r="B67" s="175"/>
      <c r="C67" s="175"/>
      <c r="D67" s="175"/>
      <c r="E67" s="175"/>
      <c r="F67" s="175"/>
      <c r="G67" s="175"/>
      <c r="H67" s="175"/>
      <c r="I67" s="1"/>
    </row>
    <row r="68" spans="1:9" ht="12.75">
      <c r="A68" s="1"/>
      <c r="B68" s="175"/>
      <c r="C68" s="175"/>
      <c r="D68" s="175"/>
      <c r="E68" s="175"/>
      <c r="F68" s="175"/>
      <c r="G68" s="175"/>
      <c r="H68" s="175"/>
      <c r="I68" s="1"/>
    </row>
    <row r="69" spans="1:9" ht="12.75">
      <c r="A69" s="1"/>
      <c r="B69" s="175"/>
      <c r="C69" s="175"/>
      <c r="D69" s="175"/>
      <c r="E69" s="175"/>
      <c r="F69" s="175"/>
      <c r="G69" s="175"/>
      <c r="H69" s="175"/>
      <c r="I69" s="1"/>
    </row>
    <row r="70" spans="1:9" ht="12.75">
      <c r="A70" s="1"/>
      <c r="B70" s="175"/>
      <c r="C70" s="175"/>
      <c r="D70" s="175"/>
      <c r="E70" s="175"/>
      <c r="F70" s="175"/>
      <c r="G70" s="175"/>
      <c r="H70" s="175"/>
      <c r="I70" s="1"/>
    </row>
    <row r="71" spans="1:9" ht="12.75">
      <c r="A71" s="1"/>
      <c r="B71" s="175"/>
      <c r="C71" s="175"/>
      <c r="D71" s="175"/>
      <c r="E71" s="175"/>
      <c r="F71" s="175"/>
      <c r="G71" s="175"/>
      <c r="H71" s="175"/>
      <c r="I71" s="1"/>
    </row>
    <row r="72" spans="1:9" ht="12.75">
      <c r="A72" s="1"/>
      <c r="B72" s="175"/>
      <c r="C72" s="175"/>
      <c r="D72" s="175"/>
      <c r="E72" s="175"/>
      <c r="F72" s="175"/>
      <c r="G72" s="175"/>
      <c r="H72" s="175"/>
      <c r="I72" s="1"/>
    </row>
    <row r="73" spans="1:9" ht="12.75">
      <c r="A73" s="1"/>
      <c r="B73" s="175"/>
      <c r="C73" s="175"/>
      <c r="D73" s="175"/>
      <c r="E73" s="175"/>
      <c r="F73" s="175"/>
      <c r="G73" s="175"/>
      <c r="H73" s="175"/>
      <c r="I73" s="1"/>
    </row>
    <row r="74" spans="1:9" ht="12.75">
      <c r="A74" s="1"/>
      <c r="B74" s="175"/>
      <c r="C74" s="175"/>
      <c r="D74" s="175"/>
      <c r="E74" s="175"/>
      <c r="F74" s="175"/>
      <c r="G74" s="175"/>
      <c r="H74" s="175"/>
      <c r="I74" s="1"/>
    </row>
    <row r="75" spans="1:9" ht="12.75">
      <c r="A75" s="1"/>
      <c r="B75" s="175"/>
      <c r="C75" s="175"/>
      <c r="D75" s="175"/>
      <c r="E75" s="175"/>
      <c r="F75" s="175"/>
      <c r="G75" s="175"/>
      <c r="H75" s="175"/>
      <c r="I75" s="1"/>
    </row>
    <row r="76" spans="1:9" ht="12.75">
      <c r="A76" s="1"/>
      <c r="B76" s="175"/>
      <c r="C76" s="175"/>
      <c r="D76" s="175"/>
      <c r="E76" s="175"/>
      <c r="F76" s="175"/>
      <c r="G76" s="175"/>
      <c r="H76" s="175"/>
      <c r="I76" s="1"/>
    </row>
    <row r="77" spans="1:9" ht="12.75">
      <c r="A77" s="1"/>
      <c r="B77" s="175"/>
      <c r="C77" s="175"/>
      <c r="D77" s="175"/>
      <c r="E77" s="175"/>
      <c r="F77" s="175"/>
      <c r="G77" s="175"/>
      <c r="H77" s="175"/>
      <c r="I77" s="1"/>
    </row>
    <row r="78" spans="1:9" ht="12.75">
      <c r="A78" s="1"/>
      <c r="B78" s="175"/>
      <c r="C78" s="175"/>
      <c r="D78" s="175"/>
      <c r="E78" s="175"/>
      <c r="F78" s="175"/>
      <c r="G78" s="175"/>
      <c r="H78" s="175"/>
      <c r="I78" s="1"/>
    </row>
    <row r="79" spans="1:9" ht="12.75">
      <c r="A79" s="1"/>
      <c r="B79" s="175"/>
      <c r="C79" s="175"/>
      <c r="D79" s="175"/>
      <c r="E79" s="175"/>
      <c r="F79" s="175"/>
      <c r="G79" s="175"/>
      <c r="H79" s="175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</sheetData>
  <mergeCells count="27">
    <mergeCell ref="B62:H62"/>
    <mergeCell ref="B1:H1"/>
    <mergeCell ref="B2:H2"/>
    <mergeCell ref="B5:B6"/>
    <mergeCell ref="C5:C6"/>
    <mergeCell ref="B8:H8"/>
    <mergeCell ref="B10:B11"/>
    <mergeCell ref="C10:C11"/>
    <mergeCell ref="D39:D40"/>
    <mergeCell ref="B42:H42"/>
    <mergeCell ref="B48:H48"/>
    <mergeCell ref="B52:H52"/>
    <mergeCell ref="B58:H58"/>
    <mergeCell ref="B39:B40"/>
    <mergeCell ref="C39:C40"/>
    <mergeCell ref="B14:H14"/>
    <mergeCell ref="B18:H18"/>
    <mergeCell ref="B20:B21"/>
    <mergeCell ref="C20:C21"/>
    <mergeCell ref="B25:H25"/>
    <mergeCell ref="B29:H29"/>
    <mergeCell ref="B30:B31"/>
    <mergeCell ref="C30:C31"/>
    <mergeCell ref="B36:H36"/>
    <mergeCell ref="B37:B38"/>
    <mergeCell ref="C37:C38"/>
    <mergeCell ref="D37:D38"/>
  </mergeCells>
  <hyperlinks>
    <hyperlink ref="G26" r:id="rId1"/>
    <hyperlink ref="G28" r:id="rId2"/>
    <hyperlink ref="G34" r:id="rId3" location="action=share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75"/>
  <sheetViews>
    <sheetView workbookViewId="0">
      <selection activeCell="P9" sqref="P9"/>
    </sheetView>
  </sheetViews>
  <sheetFormatPr defaultColWidth="14.42578125" defaultRowHeight="15.75" customHeight="1"/>
  <cols>
    <col min="1" max="1" width="7.85546875" customWidth="1"/>
    <col min="2" max="2" width="11.28515625" customWidth="1"/>
    <col min="4" max="5" width="24.42578125" customWidth="1"/>
    <col min="6" max="6" width="27.7109375" customWidth="1"/>
    <col min="7" max="7" width="40.7109375" customWidth="1"/>
    <col min="8" max="8" width="25.28515625" customWidth="1"/>
  </cols>
  <sheetData>
    <row r="1" spans="1:9" ht="31.5" customHeight="1">
      <c r="A1" s="1"/>
      <c r="B1" s="842" t="s">
        <v>1883</v>
      </c>
      <c r="C1" s="836"/>
      <c r="D1" s="836"/>
      <c r="E1" s="836"/>
      <c r="F1" s="836"/>
      <c r="G1" s="836"/>
      <c r="H1" s="837"/>
      <c r="I1" s="1"/>
    </row>
    <row r="2" spans="1:9" ht="21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8" t="s">
        <v>11</v>
      </c>
      <c r="C3" s="18" t="s">
        <v>13</v>
      </c>
      <c r="D3" s="18" t="s">
        <v>14</v>
      </c>
      <c r="E3" s="18" t="s">
        <v>1884</v>
      </c>
      <c r="F3" s="18" t="s">
        <v>16</v>
      </c>
      <c r="G3" s="18" t="s">
        <v>17</v>
      </c>
      <c r="H3" s="18" t="s">
        <v>18</v>
      </c>
      <c r="I3" s="1"/>
    </row>
    <row r="4" spans="1:9" ht="25.5">
      <c r="A4" s="1"/>
      <c r="B4" s="560" t="s">
        <v>29</v>
      </c>
      <c r="C4" s="560" t="s">
        <v>30</v>
      </c>
      <c r="D4" s="117" t="s">
        <v>31</v>
      </c>
      <c r="E4" s="113" t="s">
        <v>1885</v>
      </c>
      <c r="F4" s="101" t="s">
        <v>1886</v>
      </c>
      <c r="G4" s="564" t="str">
        <f>HYPERLINK("https://onlinetestpad.com/hovgzf7f4eq2o","Ссылка на задания. Работа выполняется строго во время урока!")</f>
        <v>Ссылка на задания. Работа выполняется строго во время урока!</v>
      </c>
      <c r="H4" s="557" t="s">
        <v>380</v>
      </c>
      <c r="I4" s="1"/>
    </row>
    <row r="5" spans="1:9" ht="60" customHeight="1">
      <c r="A5" s="1"/>
      <c r="B5" s="560" t="s">
        <v>77</v>
      </c>
      <c r="C5" s="560" t="s">
        <v>79</v>
      </c>
      <c r="D5" s="117" t="s">
        <v>1695</v>
      </c>
      <c r="E5" s="113" t="s">
        <v>1887</v>
      </c>
      <c r="F5" s="117" t="s">
        <v>1697</v>
      </c>
      <c r="G5" s="557" t="s">
        <v>1698</v>
      </c>
      <c r="H5" s="117" t="s">
        <v>1699</v>
      </c>
      <c r="I5" s="1"/>
    </row>
    <row r="6" spans="1:9" ht="67.5" customHeight="1">
      <c r="A6" s="1"/>
      <c r="B6" s="560" t="s">
        <v>99</v>
      </c>
      <c r="C6" s="560" t="s">
        <v>101</v>
      </c>
      <c r="D6" s="381" t="s">
        <v>1639</v>
      </c>
      <c r="E6" s="74" t="s">
        <v>1888</v>
      </c>
      <c r="F6" s="603" t="s">
        <v>1715</v>
      </c>
      <c r="G6" s="381" t="s">
        <v>1719</v>
      </c>
      <c r="H6" s="381" t="s">
        <v>380</v>
      </c>
      <c r="I6" s="1"/>
    </row>
    <row r="7" spans="1:9" ht="12.75" customHeight="1">
      <c r="A7" s="1"/>
      <c r="B7" s="901" t="s">
        <v>1889</v>
      </c>
      <c r="C7" s="836"/>
      <c r="D7" s="836"/>
      <c r="E7" s="836"/>
      <c r="F7" s="836"/>
      <c r="G7" s="836"/>
      <c r="H7" s="837"/>
      <c r="I7" s="1"/>
    </row>
    <row r="8" spans="1:9" ht="38.25">
      <c r="A8" s="1"/>
      <c r="B8" s="560" t="s">
        <v>142</v>
      </c>
      <c r="C8" s="560" t="s">
        <v>145</v>
      </c>
      <c r="D8" s="117" t="s">
        <v>1890</v>
      </c>
      <c r="E8" s="113" t="s">
        <v>1891</v>
      </c>
      <c r="F8" s="117" t="s">
        <v>1764</v>
      </c>
      <c r="G8" s="117" t="s">
        <v>1892</v>
      </c>
      <c r="H8" s="117" t="s">
        <v>1893</v>
      </c>
      <c r="I8" s="1"/>
    </row>
    <row r="9" spans="1:9" ht="76.5">
      <c r="A9" s="1"/>
      <c r="B9" s="560" t="s">
        <v>166</v>
      </c>
      <c r="C9" s="560" t="s">
        <v>167</v>
      </c>
      <c r="D9" s="30" t="s">
        <v>598</v>
      </c>
      <c r="E9" s="113" t="s">
        <v>1894</v>
      </c>
      <c r="F9" s="101" t="s">
        <v>1717</v>
      </c>
      <c r="G9" s="555" t="s">
        <v>1718</v>
      </c>
      <c r="H9" s="101" t="s">
        <v>1720</v>
      </c>
      <c r="I9" s="1"/>
    </row>
    <row r="10" spans="1:9" ht="25.5">
      <c r="A10" s="1"/>
      <c r="B10" s="560" t="s">
        <v>187</v>
      </c>
      <c r="C10" s="560" t="s">
        <v>189</v>
      </c>
      <c r="D10" s="117" t="s">
        <v>1352</v>
      </c>
      <c r="E10" s="113" t="s">
        <v>1895</v>
      </c>
      <c r="F10" s="117" t="s">
        <v>1723</v>
      </c>
      <c r="G10" s="257" t="str">
        <f>HYPERLINK("https://marathonec.ru/pravilnaya-texnika-bega/","https://marathonec.ru/pravilnaya-texnika-bega/")</f>
        <v>https://marathonec.ru/pravilnaya-texnika-bega/</v>
      </c>
      <c r="H10" s="557" t="s">
        <v>380</v>
      </c>
      <c r="I10" s="1"/>
    </row>
    <row r="11" spans="1:9" ht="38.25">
      <c r="A11" s="1"/>
      <c r="B11" s="560" t="s">
        <v>433</v>
      </c>
      <c r="C11" s="604" t="s">
        <v>434</v>
      </c>
      <c r="D11" s="117" t="s">
        <v>598</v>
      </c>
      <c r="E11" s="46" t="s">
        <v>1896</v>
      </c>
      <c r="F11" s="110" t="s">
        <v>1897</v>
      </c>
      <c r="G11" s="110" t="s">
        <v>1898</v>
      </c>
      <c r="H11" s="117" t="s">
        <v>380</v>
      </c>
      <c r="I11" s="1"/>
    </row>
    <row r="12" spans="1:9" ht="63.75">
      <c r="A12" s="1"/>
      <c r="B12" s="560" t="s">
        <v>1091</v>
      </c>
      <c r="C12" s="563" t="s">
        <v>1092</v>
      </c>
      <c r="D12" s="117" t="s">
        <v>598</v>
      </c>
      <c r="E12" s="605" t="s">
        <v>1899</v>
      </c>
      <c r="F12" s="110" t="s">
        <v>1759</v>
      </c>
      <c r="G12" s="110" t="s">
        <v>1900</v>
      </c>
      <c r="H12" s="117" t="s">
        <v>1901</v>
      </c>
      <c r="I12" s="1"/>
    </row>
    <row r="13" spans="1:9" ht="12.75" customHeight="1">
      <c r="A13" s="1"/>
      <c r="B13" s="859" t="s">
        <v>219</v>
      </c>
      <c r="C13" s="836"/>
      <c r="D13" s="836"/>
      <c r="E13" s="836"/>
      <c r="F13" s="836"/>
      <c r="G13" s="836"/>
      <c r="H13" s="837"/>
      <c r="I13" s="1"/>
    </row>
    <row r="14" spans="1:9" ht="51">
      <c r="A14" s="1"/>
      <c r="B14" s="560" t="s">
        <v>29</v>
      </c>
      <c r="C14" s="560" t="s">
        <v>30</v>
      </c>
      <c r="D14" s="117" t="s">
        <v>1902</v>
      </c>
      <c r="E14" s="113" t="s">
        <v>1903</v>
      </c>
      <c r="F14" s="117" t="s">
        <v>1904</v>
      </c>
      <c r="G14" s="117" t="s">
        <v>1905</v>
      </c>
      <c r="H14" s="117" t="s">
        <v>1906</v>
      </c>
      <c r="I14" s="1"/>
    </row>
    <row r="15" spans="1:9" ht="38.25">
      <c r="A15" s="1"/>
      <c r="B15" s="560" t="s">
        <v>77</v>
      </c>
      <c r="C15" s="560" t="s">
        <v>79</v>
      </c>
      <c r="D15" s="117" t="s">
        <v>598</v>
      </c>
      <c r="E15" s="113" t="s">
        <v>1907</v>
      </c>
      <c r="F15" s="117" t="s">
        <v>1908</v>
      </c>
      <c r="G15" s="117" t="s">
        <v>1909</v>
      </c>
      <c r="H15" s="117" t="s">
        <v>1910</v>
      </c>
      <c r="I15" s="1"/>
    </row>
    <row r="16" spans="1:9" ht="76.5">
      <c r="A16" s="1"/>
      <c r="B16" s="560" t="s">
        <v>99</v>
      </c>
      <c r="C16" s="560" t="s">
        <v>101</v>
      </c>
      <c r="D16" s="117" t="s">
        <v>31</v>
      </c>
      <c r="E16" s="113" t="s">
        <v>1911</v>
      </c>
      <c r="F16" s="117" t="s">
        <v>1747</v>
      </c>
      <c r="G16" s="271" t="str">
        <f>HYPERLINK("https://www.youtube.com/watch?v=eAP6wxln9Do&amp;feature=emb_logo","Посмотреть видеоурок по ссылке или прочитать стр.211 - 213. Затем прочитать стр.213-216, в тетради объяснить значение слов (стр.217 задание ""Обогащаем свою речь""), подобрать к ним синонимы и фото прислать в VK. ")</f>
        <v xml:space="preserve">Посмотреть видеоурок по ссылке или прочитать стр.211 - 213. Затем прочитать стр.213-216, в тетради объяснить значение слов (стр.217 задание "Обогащаем свою речь"), подобрать к ним синонимы и фото прислать в VK. </v>
      </c>
      <c r="H16" s="117" t="s">
        <v>380</v>
      </c>
      <c r="I16" s="1"/>
    </row>
    <row r="17" spans="1:9" ht="12.75" customHeight="1">
      <c r="A17" s="1"/>
      <c r="B17" s="901" t="s">
        <v>128</v>
      </c>
      <c r="C17" s="836"/>
      <c r="D17" s="836"/>
      <c r="E17" s="836"/>
      <c r="F17" s="836"/>
      <c r="G17" s="836"/>
      <c r="H17" s="837"/>
      <c r="I17" s="1"/>
    </row>
    <row r="18" spans="1:9" ht="25.5">
      <c r="A18" s="1"/>
      <c r="B18" s="560" t="s">
        <v>142</v>
      </c>
      <c r="C18" s="560" t="s">
        <v>145</v>
      </c>
      <c r="D18" s="117" t="s">
        <v>81</v>
      </c>
      <c r="E18" s="113" t="s">
        <v>1912</v>
      </c>
      <c r="F18" s="117" t="s">
        <v>1913</v>
      </c>
      <c r="G18" s="117" t="s">
        <v>1914</v>
      </c>
      <c r="H18" s="117" t="s">
        <v>380</v>
      </c>
      <c r="I18" s="1"/>
    </row>
    <row r="19" spans="1:9" ht="25.5">
      <c r="A19" s="1"/>
      <c r="B19" s="560" t="s">
        <v>166</v>
      </c>
      <c r="C19" s="560" t="s">
        <v>167</v>
      </c>
      <c r="D19" s="117" t="s">
        <v>598</v>
      </c>
      <c r="E19" s="113" t="s">
        <v>1915</v>
      </c>
      <c r="F19" s="117"/>
      <c r="G19" s="606"/>
      <c r="H19" s="117"/>
      <c r="I19" s="1"/>
    </row>
    <row r="20" spans="1:9" ht="25.5">
      <c r="A20" s="1"/>
      <c r="B20" s="563" t="s">
        <v>187</v>
      </c>
      <c r="C20" s="563" t="s">
        <v>189</v>
      </c>
      <c r="D20" s="117" t="s">
        <v>81</v>
      </c>
      <c r="E20" s="113" t="s">
        <v>1916</v>
      </c>
      <c r="F20" s="117" t="s">
        <v>1744</v>
      </c>
      <c r="G20" s="606" t="s">
        <v>1745</v>
      </c>
      <c r="H20" s="117" t="s">
        <v>55</v>
      </c>
      <c r="I20" s="1"/>
    </row>
    <row r="21" spans="1:9" ht="12.75">
      <c r="A21" s="1"/>
      <c r="B21" s="560" t="s">
        <v>433</v>
      </c>
      <c r="C21" s="560" t="s">
        <v>1917</v>
      </c>
      <c r="D21" s="117"/>
      <c r="E21" s="117"/>
      <c r="F21" s="117"/>
      <c r="G21" s="606"/>
      <c r="H21" s="117"/>
      <c r="I21" s="1"/>
    </row>
    <row r="22" spans="1:9" ht="12.75">
      <c r="A22" s="1"/>
      <c r="B22" s="560" t="s">
        <v>1091</v>
      </c>
      <c r="C22" s="560" t="s">
        <v>1918</v>
      </c>
      <c r="D22" s="117"/>
      <c r="E22" s="117"/>
      <c r="F22" s="117"/>
      <c r="G22" s="606"/>
      <c r="H22" s="117"/>
      <c r="I22" s="1"/>
    </row>
    <row r="23" spans="1:9" ht="12.75" customHeight="1">
      <c r="A23" s="1"/>
      <c r="B23" s="859" t="s">
        <v>252</v>
      </c>
      <c r="C23" s="836"/>
      <c r="D23" s="836"/>
      <c r="E23" s="836"/>
      <c r="F23" s="836"/>
      <c r="G23" s="836"/>
      <c r="H23" s="837"/>
      <c r="I23" s="1"/>
    </row>
    <row r="24" spans="1:9" ht="25.5">
      <c r="A24" s="1"/>
      <c r="B24" s="607" t="s">
        <v>29</v>
      </c>
      <c r="C24" s="607" t="s">
        <v>30</v>
      </c>
      <c r="D24" s="36" t="s">
        <v>1768</v>
      </c>
      <c r="E24" s="74" t="s">
        <v>1919</v>
      </c>
      <c r="F24" s="333" t="s">
        <v>1827</v>
      </c>
      <c r="G24" s="28" t="s">
        <v>1772</v>
      </c>
      <c r="H24" s="80" t="s">
        <v>1773</v>
      </c>
      <c r="I24" s="1"/>
    </row>
    <row r="25" spans="1:9" ht="63.75">
      <c r="A25" s="1"/>
      <c r="B25" s="607" t="s">
        <v>77</v>
      </c>
      <c r="C25" s="607" t="s">
        <v>79</v>
      </c>
      <c r="D25" s="117" t="s">
        <v>1803</v>
      </c>
      <c r="E25" s="605" t="s">
        <v>1920</v>
      </c>
      <c r="F25" s="110" t="s">
        <v>1805</v>
      </c>
      <c r="G25" s="608" t="e">
        <f>HYPERLINK("https://yandex.ru/video/preview/?filmId=17007334537661609575&amp;text=%D0%BE%D0%BF%D1%80%D0%B5%D0%B4%D0%B5%D0%BB%D0%B5%D0%BD%D0%B8%D0%B5%20%D0%BA%D0%BF%D0%B4%20%D0%BF%D1%80%D0%B8%20%D0%BF%D0%BE%D0%B4%D1%8A%D0%B5%D0%BC%D0%B5%20%D1%82%D0%B5%D0%BB%D0%B0%20%D0%BF"&amp;"%D0%BE%20%D0%BD%D0%B0%D0%BA%D0%BB%D0%BE%D0%BD%D0%BD%D0%BE%D0%B9%20%D0%BF%D0%BB%D0%BE%D1%81%D0%BA%D0%BE%D1%81%D1%82%D0%B8%20%D0%BB%D0%B0%D0%B1%D0%BE%D1%80%D0%B0%D1%82%D0%BE%D1%80%D0%BD%D0%B0%D1%8F%20%D1%80%D0%B0%D0%B1%D0%BE%D1%82%D0%B0&amp;path=wizard&amp;parent-r"&amp;"eqid=1587843046318418-467701925000448059800125-prestable-app-host-sas-web-yp-186&amp;redircnt=1587843217.1","выполнить л/р по ссылке, если нет технической возможности, составить кроссворд по теме ""КПД простых механизмов""")</f>
        <v>#VALUE!</v>
      </c>
      <c r="H25" s="110" t="s">
        <v>1828</v>
      </c>
      <c r="I25" s="1"/>
    </row>
    <row r="26" spans="1:9" ht="25.5">
      <c r="A26" s="1"/>
      <c r="B26" s="607" t="s">
        <v>99</v>
      </c>
      <c r="C26" s="607" t="s">
        <v>101</v>
      </c>
      <c r="D26" s="117" t="s">
        <v>1921</v>
      </c>
      <c r="E26" s="46" t="s">
        <v>1922</v>
      </c>
      <c r="F26" s="110" t="s">
        <v>1923</v>
      </c>
      <c r="G26" s="110" t="s">
        <v>1924</v>
      </c>
      <c r="H26" s="110" t="s">
        <v>1925</v>
      </c>
      <c r="I26" s="1"/>
    </row>
    <row r="27" spans="1:9" ht="12.75" customHeight="1">
      <c r="A27" s="1"/>
      <c r="B27" s="901" t="s">
        <v>1926</v>
      </c>
      <c r="C27" s="836"/>
      <c r="D27" s="836"/>
      <c r="E27" s="836"/>
      <c r="F27" s="836"/>
      <c r="G27" s="836"/>
      <c r="H27" s="837"/>
      <c r="I27" s="1"/>
    </row>
    <row r="28" spans="1:9" ht="51">
      <c r="A28" s="1"/>
      <c r="B28" s="607" t="s">
        <v>142</v>
      </c>
      <c r="C28" s="607" t="s">
        <v>145</v>
      </c>
      <c r="D28" s="117" t="s">
        <v>1902</v>
      </c>
      <c r="E28" s="113" t="s">
        <v>1927</v>
      </c>
      <c r="F28" s="110" t="s">
        <v>1928</v>
      </c>
      <c r="G28" s="110" t="s">
        <v>1929</v>
      </c>
      <c r="H28" s="110" t="s">
        <v>1930</v>
      </c>
      <c r="I28" s="1"/>
    </row>
    <row r="29" spans="1:9" ht="51">
      <c r="A29" s="1"/>
      <c r="B29" s="607" t="s">
        <v>166</v>
      </c>
      <c r="C29" s="607" t="s">
        <v>167</v>
      </c>
      <c r="D29" s="117" t="s">
        <v>598</v>
      </c>
      <c r="E29" s="495" t="s">
        <v>1931</v>
      </c>
      <c r="F29" s="110" t="s">
        <v>1801</v>
      </c>
      <c r="G29" s="608" t="str">
        <f>HYPERLINK("https://www.youtube.com/watch?v=HiDqw8QaQnM&amp;feature=emb_logo","Посмотреть видеоурок по ссылке или изучить п.74. Выполнить упр.459.")</f>
        <v>Посмотреть видеоурок по ссылке или изучить п.74. Выполнить упр.459.</v>
      </c>
      <c r="H29" s="110" t="s">
        <v>1802</v>
      </c>
      <c r="I29" s="1"/>
    </row>
    <row r="30" spans="1:9" ht="63.75">
      <c r="A30" s="1"/>
      <c r="B30" s="607" t="s">
        <v>187</v>
      </c>
      <c r="C30" s="607" t="s">
        <v>189</v>
      </c>
      <c r="D30" s="117" t="s">
        <v>31</v>
      </c>
      <c r="E30" s="495" t="s">
        <v>1932</v>
      </c>
      <c r="F30" s="117" t="s">
        <v>1807</v>
      </c>
      <c r="G30" s="122" t="s">
        <v>1808</v>
      </c>
      <c r="H30" s="117" t="s">
        <v>1933</v>
      </c>
      <c r="I30" s="1"/>
    </row>
    <row r="31" spans="1:9" ht="114.75">
      <c r="A31" s="1"/>
      <c r="B31" s="607" t="s">
        <v>433</v>
      </c>
      <c r="C31" s="607" t="s">
        <v>434</v>
      </c>
      <c r="D31" s="117" t="s">
        <v>1483</v>
      </c>
      <c r="E31" s="506" t="s">
        <v>1934</v>
      </c>
      <c r="F31" s="117" t="s">
        <v>1788</v>
      </c>
      <c r="G31" s="117" t="s">
        <v>1789</v>
      </c>
      <c r="H31" s="117" t="s">
        <v>55</v>
      </c>
      <c r="I31" s="1"/>
    </row>
    <row r="32" spans="1:9" ht="43.5" customHeight="1">
      <c r="A32" s="1"/>
      <c r="B32" s="607" t="s">
        <v>1091</v>
      </c>
      <c r="C32" s="604" t="s">
        <v>1092</v>
      </c>
      <c r="D32" s="117" t="s">
        <v>31</v>
      </c>
      <c r="E32" s="609" t="s">
        <v>1935</v>
      </c>
      <c r="F32" s="117" t="s">
        <v>1936</v>
      </c>
      <c r="G32" s="610" t="s">
        <v>1937</v>
      </c>
      <c r="H32" s="117" t="s">
        <v>55</v>
      </c>
      <c r="I32" s="1"/>
    </row>
    <row r="33" spans="1:9" ht="12.75" customHeight="1">
      <c r="A33" s="1"/>
      <c r="B33" s="859" t="s">
        <v>278</v>
      </c>
      <c r="C33" s="836"/>
      <c r="D33" s="836"/>
      <c r="E33" s="836"/>
      <c r="F33" s="836"/>
      <c r="G33" s="836"/>
      <c r="H33" s="837"/>
      <c r="I33" s="1"/>
    </row>
    <row r="34" spans="1:9" ht="25.5">
      <c r="A34" s="1"/>
      <c r="B34" s="607" t="s">
        <v>29</v>
      </c>
      <c r="C34" s="607" t="s">
        <v>30</v>
      </c>
      <c r="D34" s="117" t="s">
        <v>1483</v>
      </c>
      <c r="E34" s="495" t="s">
        <v>1938</v>
      </c>
      <c r="F34" s="117" t="s">
        <v>1939</v>
      </c>
      <c r="G34" s="117" t="s">
        <v>1940</v>
      </c>
      <c r="H34" s="117" t="s">
        <v>380</v>
      </c>
      <c r="I34" s="1"/>
    </row>
    <row r="35" spans="1:9" ht="51">
      <c r="A35" s="1"/>
      <c r="B35" s="607" t="s">
        <v>77</v>
      </c>
      <c r="C35" s="607" t="s">
        <v>79</v>
      </c>
      <c r="D35" s="117" t="s">
        <v>1941</v>
      </c>
      <c r="E35" s="113" t="s">
        <v>1942</v>
      </c>
      <c r="F35" s="117" t="s">
        <v>1943</v>
      </c>
      <c r="G35" s="117" t="s">
        <v>1944</v>
      </c>
      <c r="H35" s="117" t="s">
        <v>1945</v>
      </c>
      <c r="I35" s="1"/>
    </row>
    <row r="36" spans="1:9" ht="38.25">
      <c r="A36" s="1"/>
      <c r="B36" s="607" t="s">
        <v>99</v>
      </c>
      <c r="C36" s="607" t="s">
        <v>101</v>
      </c>
      <c r="D36" s="117" t="s">
        <v>31</v>
      </c>
      <c r="E36" s="495" t="s">
        <v>1946</v>
      </c>
      <c r="F36" s="117" t="s">
        <v>1861</v>
      </c>
      <c r="G36" s="271" t="str">
        <f>HYPERLINK("https://www.youtube.com/watch?v=HiDqw8QaQnM&amp;feature=emb_logo","Посмотреть видеоурок по ссылке  или изучить п.75. Выполнить упр.463.")</f>
        <v>Посмотреть видеоурок по ссылке  или изучить п.75. Выполнить упр.463.</v>
      </c>
      <c r="H36" s="117" t="s">
        <v>380</v>
      </c>
      <c r="I36" s="1"/>
    </row>
    <row r="37" spans="1:9" ht="12.75" customHeight="1">
      <c r="A37" s="1"/>
      <c r="B37" s="901" t="s">
        <v>1947</v>
      </c>
      <c r="C37" s="836"/>
      <c r="D37" s="836"/>
      <c r="E37" s="836"/>
      <c r="F37" s="836"/>
      <c r="G37" s="836"/>
      <c r="H37" s="837"/>
      <c r="I37" s="1"/>
    </row>
    <row r="38" spans="1:9" ht="76.5">
      <c r="A38" s="1"/>
      <c r="B38" s="607" t="s">
        <v>142</v>
      </c>
      <c r="C38" s="607" t="s">
        <v>145</v>
      </c>
      <c r="D38" s="117" t="s">
        <v>31</v>
      </c>
      <c r="E38" s="605" t="s">
        <v>1948</v>
      </c>
      <c r="F38" s="98" t="s">
        <v>1856</v>
      </c>
      <c r="G38" s="231" t="s">
        <v>1857</v>
      </c>
      <c r="H38" s="231" t="s">
        <v>1857</v>
      </c>
      <c r="I38" s="1"/>
    </row>
    <row r="39" spans="1:9" ht="51">
      <c r="A39" s="1"/>
      <c r="B39" s="892" t="s">
        <v>166</v>
      </c>
      <c r="C39" s="892" t="s">
        <v>167</v>
      </c>
      <c r="D39" s="117" t="s">
        <v>598</v>
      </c>
      <c r="E39" s="103" t="s">
        <v>1949</v>
      </c>
      <c r="F39" s="326" t="s">
        <v>1841</v>
      </c>
      <c r="G39" s="36" t="s">
        <v>1842</v>
      </c>
      <c r="H39" s="98" t="s">
        <v>380</v>
      </c>
      <c r="I39" s="1"/>
    </row>
    <row r="40" spans="1:9" ht="89.25">
      <c r="A40" s="1"/>
      <c r="B40" s="848"/>
      <c r="C40" s="848"/>
      <c r="D40" s="117" t="s">
        <v>1306</v>
      </c>
      <c r="E40" s="605" t="s">
        <v>1950</v>
      </c>
      <c r="F40" s="110" t="s">
        <v>1844</v>
      </c>
      <c r="G40" s="611" t="str">
        <f>HYPERLINK("https://multiurok.ru/files/tiekhnologhiia-industrial-nyie-tiekhnologhii-7-k-1.html","В учебнике прочитать твореский проект ""Полезный для дома инструмент- отвёртка"" стр.148- 158")</f>
        <v>В учебнике прочитать твореский проект "Полезный для дома инструмент- отвёртка" стр.148- 158</v>
      </c>
      <c r="H40" s="110" t="s">
        <v>1951</v>
      </c>
      <c r="I40" s="1"/>
    </row>
    <row r="41" spans="1:9" ht="51">
      <c r="A41" s="1"/>
      <c r="B41" s="892" t="s">
        <v>187</v>
      </c>
      <c r="C41" s="892" t="s">
        <v>189</v>
      </c>
      <c r="D41" s="117" t="s">
        <v>598</v>
      </c>
      <c r="E41" s="103" t="s">
        <v>1952</v>
      </c>
      <c r="F41" s="326" t="s">
        <v>1841</v>
      </c>
      <c r="G41" s="36" t="s">
        <v>1850</v>
      </c>
      <c r="H41" s="98" t="s">
        <v>380</v>
      </c>
      <c r="I41" s="1"/>
    </row>
    <row r="42" spans="1:9" ht="89.25">
      <c r="A42" s="1"/>
      <c r="B42" s="848"/>
      <c r="C42" s="848"/>
      <c r="D42" s="117" t="s">
        <v>1306</v>
      </c>
      <c r="E42" s="605" t="s">
        <v>1953</v>
      </c>
      <c r="F42" s="110" t="s">
        <v>1844</v>
      </c>
      <c r="G42" s="611" t="str">
        <f>HYPERLINK("https://multiurok.ru/files/tiekhnologhiia-industrial-nyie-tiekhnologhii-7-k-1.html","В учебнике прочитать творческий проект ""Полезный для дома инструмент- отвёртка"" стр. 148- 158")</f>
        <v>В учебнике прочитать творческий проект "Полезный для дома инструмент- отвёртка" стр. 148- 158</v>
      </c>
      <c r="H42" s="110" t="s">
        <v>1951</v>
      </c>
      <c r="I42" s="1"/>
    </row>
    <row r="43" spans="1:9" ht="38.25">
      <c r="A43" s="1"/>
      <c r="B43" s="607" t="s">
        <v>433</v>
      </c>
      <c r="C43" s="607" t="s">
        <v>434</v>
      </c>
      <c r="D43" s="117" t="s">
        <v>81</v>
      </c>
      <c r="E43" s="495" t="s">
        <v>1954</v>
      </c>
      <c r="F43" s="117" t="s">
        <v>1955</v>
      </c>
      <c r="G43" s="557" t="s">
        <v>1956</v>
      </c>
      <c r="H43" s="557" t="s">
        <v>55</v>
      </c>
      <c r="I43" s="1"/>
    </row>
    <row r="44" spans="1:9" ht="25.5">
      <c r="A44" s="1"/>
      <c r="B44" s="607" t="s">
        <v>1091</v>
      </c>
      <c r="C44" s="604" t="s">
        <v>1092</v>
      </c>
      <c r="D44" s="85" t="s">
        <v>31</v>
      </c>
      <c r="E44" s="506" t="s">
        <v>1957</v>
      </c>
      <c r="F44" s="365" t="s">
        <v>1879</v>
      </c>
      <c r="G44" s="469" t="s">
        <v>1880</v>
      </c>
      <c r="H44" s="557" t="s">
        <v>55</v>
      </c>
      <c r="I44" s="1"/>
    </row>
    <row r="45" spans="1:9" ht="25.5">
      <c r="A45" s="1"/>
      <c r="B45" s="432" t="s">
        <v>1096</v>
      </c>
      <c r="C45" s="612" t="s">
        <v>1097</v>
      </c>
      <c r="D45" s="85" t="s">
        <v>31</v>
      </c>
      <c r="E45" s="506" t="s">
        <v>1958</v>
      </c>
      <c r="F45" s="365" t="s">
        <v>1882</v>
      </c>
      <c r="G45" s="469" t="s">
        <v>1880</v>
      </c>
      <c r="H45" s="557" t="s">
        <v>55</v>
      </c>
      <c r="I45" s="1"/>
    </row>
    <row r="46" spans="1:9" ht="18" customHeight="1">
      <c r="A46" s="1"/>
      <c r="B46" s="896"/>
      <c r="C46" s="840"/>
      <c r="D46" s="840"/>
      <c r="E46" s="840"/>
      <c r="F46" s="840"/>
      <c r="G46" s="840"/>
      <c r="H46" s="840"/>
      <c r="I46" s="1"/>
    </row>
    <row r="47" spans="1:9" ht="12.75">
      <c r="A47" s="1"/>
      <c r="B47" s="613"/>
      <c r="C47" s="613"/>
      <c r="D47" s="115"/>
      <c r="E47" s="163"/>
      <c r="F47" s="115"/>
      <c r="G47" s="115"/>
      <c r="H47" s="115"/>
      <c r="I47" s="1"/>
    </row>
    <row r="48" spans="1:9" ht="12.75">
      <c r="A48" s="1"/>
      <c r="B48" s="613"/>
      <c r="C48" s="613"/>
      <c r="D48" s="115"/>
      <c r="E48" s="614"/>
      <c r="F48" s="115"/>
      <c r="G48" s="115"/>
      <c r="H48" s="115"/>
      <c r="I48" s="1"/>
    </row>
    <row r="49" spans="1:9" ht="12.75">
      <c r="A49" s="1"/>
      <c r="B49" s="613"/>
      <c r="C49" s="613"/>
      <c r="D49" s="301"/>
      <c r="E49" s="300"/>
      <c r="F49" s="301"/>
      <c r="G49" s="348"/>
      <c r="H49" s="301"/>
      <c r="I49" s="1"/>
    </row>
    <row r="50" spans="1:9" ht="15.75" customHeight="1">
      <c r="A50" s="1"/>
      <c r="B50" s="902"/>
      <c r="C50" s="840"/>
      <c r="D50" s="840"/>
      <c r="E50" s="840"/>
      <c r="F50" s="840"/>
      <c r="G50" s="840"/>
      <c r="H50" s="840"/>
      <c r="I50" s="1"/>
    </row>
    <row r="51" spans="1:9" ht="12.75">
      <c r="A51" s="1"/>
      <c r="B51" s="613"/>
      <c r="C51" s="613"/>
      <c r="D51" s="115"/>
      <c r="E51" s="115"/>
      <c r="F51" s="115"/>
      <c r="G51" s="115"/>
      <c r="H51" s="115"/>
      <c r="I51" s="1"/>
    </row>
    <row r="52" spans="1:9" ht="12.75">
      <c r="A52" s="1"/>
      <c r="B52" s="613"/>
      <c r="C52" s="613"/>
      <c r="D52" s="115"/>
      <c r="E52" s="163"/>
      <c r="F52" s="615"/>
      <c r="G52" s="229"/>
      <c r="H52" s="229"/>
      <c r="I52" s="1"/>
    </row>
    <row r="53" spans="1:9" ht="12.75">
      <c r="A53" s="1"/>
      <c r="B53" s="613"/>
      <c r="C53" s="613"/>
      <c r="D53" s="115"/>
      <c r="E53" s="163"/>
      <c r="F53" s="616"/>
      <c r="G53" s="617"/>
      <c r="H53" s="115"/>
      <c r="I53" s="1"/>
    </row>
    <row r="54" spans="1:9" ht="14.25">
      <c r="A54" s="1"/>
      <c r="B54" s="613"/>
      <c r="C54" s="613"/>
      <c r="D54" s="115"/>
      <c r="E54" s="618"/>
      <c r="F54" s="115"/>
      <c r="G54" s="619"/>
      <c r="H54" s="115"/>
      <c r="I54" s="1"/>
    </row>
    <row r="55" spans="1:9" ht="12.75">
      <c r="A55" s="1"/>
      <c r="B55" s="613"/>
      <c r="C55" s="620"/>
      <c r="D55" s="115"/>
      <c r="E55" s="621"/>
      <c r="F55" s="115"/>
      <c r="G55" s="617"/>
      <c r="H55" s="115"/>
      <c r="I55" s="1"/>
    </row>
    <row r="56" spans="1:9" ht="12.75">
      <c r="A56" s="1"/>
      <c r="B56" s="622"/>
      <c r="C56" s="601"/>
      <c r="D56" s="301"/>
      <c r="E56" s="205"/>
      <c r="F56" s="331"/>
      <c r="G56" s="623"/>
      <c r="H56" s="115"/>
      <c r="I56" s="1"/>
    </row>
    <row r="57" spans="1:9" ht="18" customHeight="1">
      <c r="A57" s="1"/>
      <c r="B57" s="896"/>
      <c r="C57" s="840"/>
      <c r="D57" s="840"/>
      <c r="E57" s="840"/>
      <c r="F57" s="840"/>
      <c r="G57" s="840"/>
      <c r="H57" s="840"/>
      <c r="I57" s="1"/>
    </row>
    <row r="58" spans="1:9" ht="12.75">
      <c r="A58" s="1"/>
      <c r="B58" s="624"/>
      <c r="C58" s="613"/>
      <c r="D58" s="115"/>
      <c r="E58" s="163"/>
      <c r="F58" s="115"/>
      <c r="G58" s="115"/>
      <c r="H58" s="115"/>
      <c r="I58" s="1"/>
    </row>
    <row r="59" spans="1:9" ht="12.75">
      <c r="A59" s="1"/>
      <c r="B59" s="613"/>
      <c r="C59" s="613"/>
      <c r="D59" s="115"/>
      <c r="E59" s="163"/>
      <c r="F59" s="115"/>
      <c r="G59" s="617"/>
      <c r="H59" s="115"/>
      <c r="I59" s="1"/>
    </row>
    <row r="60" spans="1:9" ht="12.75">
      <c r="A60" s="1"/>
      <c r="B60" s="613"/>
      <c r="C60" s="613"/>
      <c r="D60" s="79"/>
      <c r="E60" s="294"/>
      <c r="F60" s="301"/>
      <c r="G60" s="301"/>
      <c r="H60" s="301"/>
      <c r="I60" s="1"/>
    </row>
    <row r="61" spans="1:9" ht="15.75" customHeight="1">
      <c r="A61" s="1"/>
      <c r="B61" s="882"/>
      <c r="C61" s="840"/>
      <c r="D61" s="840"/>
      <c r="E61" s="840"/>
      <c r="F61" s="840"/>
      <c r="G61" s="840"/>
      <c r="H61" s="840"/>
      <c r="I61" s="1"/>
    </row>
    <row r="62" spans="1:9" ht="12.75">
      <c r="A62" s="1"/>
      <c r="B62" s="613"/>
      <c r="C62" s="613"/>
      <c r="D62" s="115"/>
      <c r="E62" s="163"/>
      <c r="F62" s="115"/>
      <c r="G62" s="617"/>
      <c r="H62" s="617"/>
      <c r="I62" s="1"/>
    </row>
    <row r="63" spans="1:9" ht="12.75">
      <c r="A63" s="1"/>
      <c r="B63" s="613"/>
      <c r="C63" s="613"/>
      <c r="D63" s="115"/>
      <c r="E63" s="614"/>
      <c r="F63" s="115"/>
      <c r="G63" s="115"/>
      <c r="H63" s="115"/>
      <c r="I63" s="1"/>
    </row>
    <row r="64" spans="1:9" ht="12.75">
      <c r="A64" s="1"/>
      <c r="B64" s="613"/>
      <c r="C64" s="613"/>
      <c r="D64" s="115"/>
      <c r="E64" s="163"/>
      <c r="F64" s="115"/>
      <c r="G64" s="115"/>
      <c r="H64" s="115"/>
      <c r="I64" s="1"/>
    </row>
    <row r="65" spans="1:9" ht="12.75">
      <c r="A65" s="1"/>
      <c r="B65" s="236"/>
      <c r="C65" s="236"/>
      <c r="D65" s="175"/>
      <c r="E65" s="175"/>
      <c r="F65" s="175"/>
      <c r="G65" s="175"/>
      <c r="H65" s="175"/>
      <c r="I65" s="1"/>
    </row>
    <row r="66" spans="1:9" ht="12.75">
      <c r="A66" s="1"/>
      <c r="B66" s="175"/>
      <c r="C66" s="175"/>
      <c r="D66" s="175"/>
      <c r="E66" s="175"/>
      <c r="F66" s="175"/>
      <c r="G66" s="175"/>
      <c r="H66" s="175"/>
      <c r="I66" s="1"/>
    </row>
    <row r="67" spans="1:9" ht="12.75">
      <c r="A67" s="1"/>
      <c r="B67" s="175"/>
      <c r="C67" s="175"/>
      <c r="D67" s="175"/>
      <c r="E67" s="175"/>
      <c r="F67" s="175"/>
      <c r="G67" s="175"/>
      <c r="H67" s="175"/>
      <c r="I67" s="1"/>
    </row>
    <row r="68" spans="1:9" ht="12.75">
      <c r="A68" s="1"/>
      <c r="B68" s="175"/>
      <c r="C68" s="175"/>
      <c r="D68" s="175"/>
      <c r="E68" s="175"/>
      <c r="F68" s="175"/>
      <c r="G68" s="175"/>
      <c r="H68" s="175"/>
      <c r="I68" s="1"/>
    </row>
    <row r="69" spans="1:9" ht="12.75">
      <c r="A69" s="1"/>
      <c r="B69" s="175"/>
      <c r="C69" s="175"/>
      <c r="D69" s="175"/>
      <c r="E69" s="175"/>
      <c r="F69" s="175"/>
      <c r="G69" s="175"/>
      <c r="H69" s="175"/>
      <c r="I69" s="1"/>
    </row>
    <row r="70" spans="1:9" ht="12.75">
      <c r="A70" s="1"/>
      <c r="B70" s="175"/>
      <c r="C70" s="175"/>
      <c r="D70" s="175"/>
      <c r="E70" s="175"/>
      <c r="F70" s="175"/>
      <c r="G70" s="175"/>
      <c r="H70" s="175"/>
      <c r="I70" s="1"/>
    </row>
    <row r="71" spans="1:9" ht="12.75">
      <c r="A71" s="1"/>
      <c r="B71" s="175"/>
      <c r="C71" s="175"/>
      <c r="D71" s="175"/>
      <c r="E71" s="175"/>
      <c r="F71" s="175"/>
      <c r="G71" s="175"/>
      <c r="H71" s="175"/>
      <c r="I71" s="1"/>
    </row>
    <row r="72" spans="1:9" ht="12.75">
      <c r="A72" s="1"/>
      <c r="B72" s="175"/>
      <c r="C72" s="175"/>
      <c r="D72" s="175"/>
      <c r="E72" s="175"/>
      <c r="F72" s="175"/>
      <c r="G72" s="175"/>
      <c r="H72" s="175"/>
      <c r="I72" s="1"/>
    </row>
    <row r="73" spans="1:9" ht="12.75">
      <c r="A73" s="1"/>
      <c r="B73" s="175"/>
      <c r="C73" s="175"/>
      <c r="D73" s="175"/>
      <c r="E73" s="175"/>
      <c r="F73" s="175"/>
      <c r="G73" s="175"/>
      <c r="H73" s="175"/>
      <c r="I73" s="1"/>
    </row>
    <row r="74" spans="1:9" ht="12.75">
      <c r="A74" s="1"/>
      <c r="B74" s="175"/>
      <c r="C74" s="175"/>
      <c r="D74" s="175"/>
      <c r="E74" s="175"/>
      <c r="F74" s="175"/>
      <c r="G74" s="175"/>
      <c r="H74" s="175"/>
      <c r="I74" s="1"/>
    </row>
    <row r="75" spans="1:9" ht="12.75">
      <c r="A75" s="1"/>
      <c r="B75" s="175"/>
      <c r="C75" s="175"/>
      <c r="D75" s="175"/>
      <c r="E75" s="175"/>
      <c r="F75" s="175"/>
      <c r="G75" s="175"/>
      <c r="H75" s="175"/>
      <c r="I75" s="1"/>
    </row>
    <row r="76" spans="1:9" ht="12.75">
      <c r="A76" s="1"/>
      <c r="B76" s="175"/>
      <c r="C76" s="175"/>
      <c r="D76" s="175"/>
      <c r="E76" s="175"/>
      <c r="F76" s="175"/>
      <c r="G76" s="175"/>
      <c r="H76" s="175"/>
      <c r="I76" s="1"/>
    </row>
    <row r="77" spans="1:9" ht="12.75">
      <c r="A77" s="1"/>
      <c r="B77" s="175"/>
      <c r="C77" s="175"/>
      <c r="D77" s="175"/>
      <c r="E77" s="175"/>
      <c r="F77" s="175"/>
      <c r="G77" s="175"/>
      <c r="H77" s="175"/>
      <c r="I77" s="1"/>
    </row>
    <row r="78" spans="1:9" ht="12.75">
      <c r="A78" s="1"/>
      <c r="B78" s="175"/>
      <c r="C78" s="175"/>
      <c r="D78" s="175"/>
      <c r="E78" s="175"/>
      <c r="F78" s="175"/>
      <c r="G78" s="175"/>
      <c r="H78" s="175"/>
      <c r="I78" s="1"/>
    </row>
    <row r="79" spans="1:9" ht="12.75">
      <c r="A79" s="1"/>
      <c r="B79" s="175"/>
      <c r="C79" s="175"/>
      <c r="D79" s="175"/>
      <c r="E79" s="175"/>
      <c r="F79" s="175"/>
      <c r="G79" s="175"/>
      <c r="H79" s="175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</sheetData>
  <mergeCells count="17">
    <mergeCell ref="B46:H46"/>
    <mergeCell ref="B1:H1"/>
    <mergeCell ref="B2:H2"/>
    <mergeCell ref="B7:H7"/>
    <mergeCell ref="B13:H13"/>
    <mergeCell ref="B17:H17"/>
    <mergeCell ref="B23:H23"/>
    <mergeCell ref="B27:H27"/>
    <mergeCell ref="B33:H33"/>
    <mergeCell ref="B37:H37"/>
    <mergeCell ref="B39:B40"/>
    <mergeCell ref="C39:C40"/>
    <mergeCell ref="B41:B42"/>
    <mergeCell ref="C41:C42"/>
    <mergeCell ref="B50:H50"/>
    <mergeCell ref="B57:H57"/>
    <mergeCell ref="B61:H61"/>
  </mergeCells>
  <hyperlinks>
    <hyperlink ref="G30" r:id="rId1"/>
    <hyperlink ref="G32" r:id="rId2"/>
    <hyperlink ref="G44" r:id="rId3"/>
    <hyperlink ref="G45" r:id="rId4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  <pageSetUpPr fitToPage="1"/>
  </sheetPr>
  <dimension ref="A1:I970"/>
  <sheetViews>
    <sheetView workbookViewId="0">
      <selection activeCell="N8" sqref="N8"/>
    </sheetView>
  </sheetViews>
  <sheetFormatPr defaultColWidth="14.42578125" defaultRowHeight="15.75" customHeight="1"/>
  <cols>
    <col min="1" max="1" width="8.140625" customWidth="1"/>
    <col min="2" max="2" width="12.140625" customWidth="1"/>
    <col min="4" max="4" width="24.28515625" customWidth="1"/>
    <col min="5" max="5" width="23.28515625" customWidth="1"/>
    <col min="6" max="6" width="24.7109375" customWidth="1"/>
    <col min="7" max="7" width="37" customWidth="1"/>
    <col min="8" max="8" width="29.7109375" customWidth="1"/>
  </cols>
  <sheetData>
    <row r="1" spans="1:9" ht="32.25" customHeight="1">
      <c r="A1" s="1"/>
      <c r="B1" s="842" t="s">
        <v>1959</v>
      </c>
      <c r="C1" s="836"/>
      <c r="D1" s="836"/>
      <c r="E1" s="836"/>
      <c r="F1" s="836"/>
      <c r="G1" s="836"/>
      <c r="H1" s="837"/>
      <c r="I1" s="1"/>
    </row>
    <row r="2" spans="1:9" ht="25.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1960</v>
      </c>
      <c r="F3" s="13" t="s">
        <v>16</v>
      </c>
      <c r="G3" s="13" t="s">
        <v>130</v>
      </c>
      <c r="H3" s="13" t="s">
        <v>18</v>
      </c>
      <c r="I3" s="1"/>
    </row>
    <row r="4" spans="1:9" ht="102">
      <c r="A4" s="1"/>
      <c r="B4" s="13" t="s">
        <v>29</v>
      </c>
      <c r="C4" s="13" t="s">
        <v>30</v>
      </c>
      <c r="D4" s="23" t="s">
        <v>1961</v>
      </c>
      <c r="E4" s="23" t="s">
        <v>1962</v>
      </c>
      <c r="F4" s="23" t="s">
        <v>1963</v>
      </c>
      <c r="G4" s="61" t="str">
        <f>HYPERLINK("https://resh.edu.ru/subject/lesson/3006/start/","Изучить п. 66 учебника, ответить на вопросы после парграфа, рассмотреть урок №28 в РЭШ, решить тренировочные задания, скрин результата скинуть в ВК в течение урока https://resh.edu.ru/subject/lesson/3006/start/")</f>
        <v>Изучить п. 66 учебника, ответить на вопросы после парграфа, рассмотреть урок №28 в РЭШ, решить тренировочные задания, скрин результата скинуть в ВК в течение урока https://resh.edu.ru/subject/lesson/3006/start/</v>
      </c>
      <c r="H4" s="23" t="s">
        <v>1964</v>
      </c>
      <c r="I4" s="1"/>
    </row>
    <row r="5" spans="1:9" ht="38.25">
      <c r="A5" s="1"/>
      <c r="B5" s="13" t="s">
        <v>77</v>
      </c>
      <c r="C5" s="13" t="s">
        <v>79</v>
      </c>
      <c r="D5" s="23" t="s">
        <v>598</v>
      </c>
      <c r="E5" s="23" t="s">
        <v>1965</v>
      </c>
      <c r="F5" s="23" t="s">
        <v>1966</v>
      </c>
      <c r="G5" s="65" t="s">
        <v>1967</v>
      </c>
      <c r="H5" s="23" t="s">
        <v>1968</v>
      </c>
      <c r="I5" s="1"/>
    </row>
    <row r="6" spans="1:9" ht="51">
      <c r="A6" s="1"/>
      <c r="B6" s="13" t="s">
        <v>99</v>
      </c>
      <c r="C6" s="13" t="s">
        <v>101</v>
      </c>
      <c r="D6" s="23" t="s">
        <v>1969</v>
      </c>
      <c r="E6" s="23" t="s">
        <v>1970</v>
      </c>
      <c r="F6" s="23" t="s">
        <v>1971</v>
      </c>
      <c r="G6" s="23" t="s">
        <v>1972</v>
      </c>
      <c r="H6" s="23" t="s">
        <v>1973</v>
      </c>
      <c r="I6" s="1"/>
    </row>
    <row r="7" spans="1:9" ht="12.75" customHeight="1">
      <c r="A7" s="1"/>
      <c r="B7" s="901" t="s">
        <v>128</v>
      </c>
      <c r="C7" s="836"/>
      <c r="D7" s="836"/>
      <c r="E7" s="836"/>
      <c r="F7" s="836"/>
      <c r="G7" s="836"/>
      <c r="H7" s="837"/>
      <c r="I7" s="1"/>
    </row>
    <row r="8" spans="1:9" ht="38.25">
      <c r="A8" s="1"/>
      <c r="B8" s="847" t="s">
        <v>142</v>
      </c>
      <c r="C8" s="847" t="s">
        <v>145</v>
      </c>
      <c r="D8" s="23" t="s">
        <v>598</v>
      </c>
      <c r="E8" s="23" t="s">
        <v>1974</v>
      </c>
      <c r="F8" s="23" t="s">
        <v>1975</v>
      </c>
      <c r="G8" s="23" t="s">
        <v>1976</v>
      </c>
      <c r="H8" s="23" t="s">
        <v>1977</v>
      </c>
      <c r="I8" s="1"/>
    </row>
    <row r="9" spans="1:9" ht="38.25">
      <c r="A9" s="1"/>
      <c r="B9" s="848"/>
      <c r="C9" s="876"/>
      <c r="D9" s="113" t="s">
        <v>31</v>
      </c>
      <c r="E9" s="113" t="s">
        <v>1978</v>
      </c>
      <c r="F9" s="100" t="s">
        <v>1886</v>
      </c>
      <c r="G9" s="561" t="s">
        <v>1712</v>
      </c>
      <c r="H9" s="272" t="s">
        <v>380</v>
      </c>
      <c r="I9" s="1"/>
    </row>
    <row r="10" spans="1:9" ht="38.25">
      <c r="A10" s="1"/>
      <c r="B10" s="13" t="s">
        <v>166</v>
      </c>
      <c r="C10" s="13" t="s">
        <v>167</v>
      </c>
      <c r="D10" s="23" t="s">
        <v>598</v>
      </c>
      <c r="E10" s="23" t="s">
        <v>1979</v>
      </c>
      <c r="F10" s="23" t="s">
        <v>1980</v>
      </c>
      <c r="G10" s="222" t="s">
        <v>1981</v>
      </c>
      <c r="H10" s="23" t="s">
        <v>1982</v>
      </c>
      <c r="I10" s="1"/>
    </row>
    <row r="11" spans="1:9" ht="38.25">
      <c r="A11" s="1"/>
      <c r="B11" s="13" t="s">
        <v>187</v>
      </c>
      <c r="C11" s="203" t="s">
        <v>189</v>
      </c>
      <c r="D11" s="23" t="s">
        <v>598</v>
      </c>
      <c r="E11" s="23" t="s">
        <v>1983</v>
      </c>
      <c r="F11" s="23" t="s">
        <v>1984</v>
      </c>
      <c r="G11" s="65" t="s">
        <v>1985</v>
      </c>
      <c r="H11" s="23" t="s">
        <v>1986</v>
      </c>
      <c r="I11" s="1"/>
    </row>
    <row r="12" spans="1:9" ht="25.5">
      <c r="A12" s="1"/>
      <c r="B12" s="13" t="s">
        <v>433</v>
      </c>
      <c r="C12" s="203" t="s">
        <v>434</v>
      </c>
      <c r="D12" s="23" t="s">
        <v>1987</v>
      </c>
      <c r="E12" s="23" t="s">
        <v>1988</v>
      </c>
      <c r="F12" s="65" t="s">
        <v>1989</v>
      </c>
      <c r="G12" s="65" t="s">
        <v>1990</v>
      </c>
      <c r="H12" s="23" t="s">
        <v>380</v>
      </c>
      <c r="I12" s="1"/>
    </row>
    <row r="13" spans="1:9" ht="38.25">
      <c r="A13" s="1"/>
      <c r="B13" s="13" t="s">
        <v>1091</v>
      </c>
      <c r="C13" s="13" t="s">
        <v>1991</v>
      </c>
      <c r="D13" s="23" t="s">
        <v>31</v>
      </c>
      <c r="E13" s="23" t="s">
        <v>1992</v>
      </c>
      <c r="F13" s="23" t="s">
        <v>1993</v>
      </c>
      <c r="G13" s="56" t="s">
        <v>1994</v>
      </c>
      <c r="H13" s="23" t="s">
        <v>380</v>
      </c>
      <c r="I13" s="1"/>
    </row>
    <row r="14" spans="1:9" ht="24" customHeight="1">
      <c r="A14" s="1"/>
      <c r="B14" s="907" t="s">
        <v>219</v>
      </c>
      <c r="C14" s="836"/>
      <c r="D14" s="836"/>
      <c r="E14" s="836"/>
      <c r="F14" s="836"/>
      <c r="G14" s="836"/>
      <c r="H14" s="837"/>
      <c r="I14" s="1"/>
    </row>
    <row r="15" spans="1:9" ht="89.25">
      <c r="A15" s="1"/>
      <c r="B15" s="13" t="s">
        <v>29</v>
      </c>
      <c r="C15" s="13" t="s">
        <v>30</v>
      </c>
      <c r="D15" s="32" t="s">
        <v>31</v>
      </c>
      <c r="E15" s="32" t="s">
        <v>1995</v>
      </c>
      <c r="F15" s="32" t="s">
        <v>1996</v>
      </c>
      <c r="G15" s="193" t="str">
        <f>HYPERLINK("https://resh.edu.ru/subject/lesson/2023/main/","Посмотреть в РЭШ урок 32 по теме (ссылка https://resh.edu.ru/subject/lesson/2023/main/).
Выполнить тренировочные задания.
В случае отсутствия связи разобрать п.77, выполнить № 690.")</f>
        <v>Посмотреть в РЭШ урок 32 по теме (ссылка https://resh.edu.ru/subject/lesson/2023/main/).
Выполнить тренировочные задания.
В случае отсутствия связи разобрать п.77, выполнить № 690.</v>
      </c>
      <c r="H15" s="32" t="s">
        <v>1997</v>
      </c>
      <c r="I15" s="1"/>
    </row>
    <row r="16" spans="1:9" ht="25.5">
      <c r="A16" s="1"/>
      <c r="B16" s="13" t="s">
        <v>77</v>
      </c>
      <c r="C16" s="13" t="s">
        <v>79</v>
      </c>
      <c r="D16" s="113" t="s">
        <v>81</v>
      </c>
      <c r="E16" s="32" t="s">
        <v>1998</v>
      </c>
      <c r="F16" s="32" t="s">
        <v>1999</v>
      </c>
      <c r="G16" s="188" t="s">
        <v>2000</v>
      </c>
      <c r="H16" s="32" t="s">
        <v>380</v>
      </c>
      <c r="I16" s="1"/>
    </row>
    <row r="17" spans="1:9" ht="89.25">
      <c r="A17" s="1"/>
      <c r="B17" s="13" t="s">
        <v>99</v>
      </c>
      <c r="C17" s="13" t="s">
        <v>101</v>
      </c>
      <c r="D17" s="32" t="s">
        <v>31</v>
      </c>
      <c r="E17" s="32" t="s">
        <v>2001</v>
      </c>
      <c r="F17" s="32" t="s">
        <v>2002</v>
      </c>
      <c r="G17" s="193" t="str">
        <f>HYPERLINK("https://resh.edu.ru/subject/lesson/2141/main/","Посмотреть урок 28 в РЭШ, записать определения в тетрадь, ответить на вопросы 1-3 в учебнике (устно). В случае отсутствия связи прочитать биографию В.П. Астафьева (стр. 188-189), ответить на вопросы 1-3 в учебнике (устно).")</f>
        <v>Посмотреть урок 28 в РЭШ, записать определения в тетрадь, ответить на вопросы 1-3 в учебнике (устно). В случае отсутствия связи прочитать биографию В.П. Астафьева (стр. 188-189), ответить на вопросы 1-3 в учебнике (устно).</v>
      </c>
      <c r="H17" s="32" t="s">
        <v>2003</v>
      </c>
      <c r="I17" s="1"/>
    </row>
    <row r="18" spans="1:9" ht="12.75" customHeight="1">
      <c r="A18" s="1"/>
      <c r="B18" s="901" t="s">
        <v>128</v>
      </c>
      <c r="C18" s="836"/>
      <c r="D18" s="836"/>
      <c r="E18" s="836"/>
      <c r="F18" s="836"/>
      <c r="G18" s="836"/>
      <c r="H18" s="837"/>
      <c r="I18" s="1"/>
    </row>
    <row r="19" spans="1:9" ht="51">
      <c r="A19" s="625"/>
      <c r="B19" s="13" t="s">
        <v>142</v>
      </c>
      <c r="C19" s="497" t="s">
        <v>145</v>
      </c>
      <c r="D19" s="113" t="s">
        <v>2004</v>
      </c>
      <c r="E19" s="495" t="s">
        <v>2005</v>
      </c>
      <c r="F19" s="189" t="s">
        <v>2006</v>
      </c>
      <c r="G19" s="271" t="e">
        <f>HYPERLINK("https://yandex.ru/video/preview?filmId=5594013731025948553&amp;text=%D0%B2%D0%B8%D0%B4%D0%B5%D0%BE%D1%83%D1%80%D0%BE%D0%BA%20%D0%BE%D0%BF%D1%80%D0%B5%D0%B4%D0%B5%D0%BB%D0%B5%D0%BD%D0%B8%D0%B5%20%D1%81%D1%82%D0%B5%D0%BF%D0%B5%D0%BD%D0%B8%20%D0%BE%D0%BA%D0%B8%D"&amp;"1%81%D0%BB%D0%B5%D0%BD%D0%B8%D1%8F%20%D1%85%D0%B8%D0%BC%D0%B8%D1%8F%208%20%D0%BA%D0%BB%D0%B0%D1%81%D1%81&amp;path=wizard&amp;parent-reqid=1587829292009815-1422707257498202715800293-production-app-host-man-web-yp-281&amp;redircnt=1587829295.1","посмотреть ОБЯЗАТЕЛЬНО видеоурок")</f>
        <v>#VALUE!</v>
      </c>
      <c r="H19" s="113" t="s">
        <v>2007</v>
      </c>
      <c r="I19" s="625"/>
    </row>
    <row r="20" spans="1:9" ht="25.5">
      <c r="A20" s="625"/>
      <c r="B20" s="13" t="s">
        <v>166</v>
      </c>
      <c r="C20" s="44" t="s">
        <v>167</v>
      </c>
      <c r="D20" s="113" t="s">
        <v>1987</v>
      </c>
      <c r="E20" s="113" t="s">
        <v>2008</v>
      </c>
      <c r="F20" s="113" t="s">
        <v>2009</v>
      </c>
      <c r="G20" s="626" t="s">
        <v>2010</v>
      </c>
      <c r="H20" s="272" t="s">
        <v>2011</v>
      </c>
      <c r="I20" s="625"/>
    </row>
    <row r="21" spans="1:9" ht="38.25">
      <c r="A21" s="625"/>
      <c r="B21" s="847" t="s">
        <v>187</v>
      </c>
      <c r="C21" s="892" t="s">
        <v>189</v>
      </c>
      <c r="D21" s="113" t="s">
        <v>31</v>
      </c>
      <c r="E21" s="113" t="s">
        <v>2012</v>
      </c>
      <c r="F21" s="100" t="s">
        <v>1886</v>
      </c>
      <c r="G21" s="561" t="s">
        <v>1712</v>
      </c>
      <c r="H21" s="272" t="s">
        <v>380</v>
      </c>
      <c r="I21" s="625"/>
    </row>
    <row r="22" spans="1:9" ht="25.5">
      <c r="A22" s="625"/>
      <c r="B22" s="848"/>
      <c r="C22" s="848"/>
      <c r="D22" s="113" t="s">
        <v>81</v>
      </c>
      <c r="E22" s="113" t="s">
        <v>2013</v>
      </c>
      <c r="F22" s="46" t="s">
        <v>2014</v>
      </c>
      <c r="G22" s="46" t="s">
        <v>2015</v>
      </c>
      <c r="H22" s="46" t="s">
        <v>2016</v>
      </c>
      <c r="I22" s="625"/>
    </row>
    <row r="23" spans="1:9" ht="25.5">
      <c r="A23" s="625"/>
      <c r="B23" s="13" t="s">
        <v>433</v>
      </c>
      <c r="C23" s="44" t="s">
        <v>434</v>
      </c>
      <c r="D23" s="113" t="s">
        <v>31</v>
      </c>
      <c r="E23" s="506" t="s">
        <v>2017</v>
      </c>
      <c r="F23" s="46" t="s">
        <v>2018</v>
      </c>
      <c r="G23" s="46" t="s">
        <v>2019</v>
      </c>
      <c r="H23" s="46" t="s">
        <v>2020</v>
      </c>
      <c r="I23" s="625"/>
    </row>
    <row r="24" spans="1:9" ht="38.25">
      <c r="A24" s="625"/>
      <c r="B24" s="176" t="s">
        <v>1091</v>
      </c>
      <c r="C24" s="548" t="s">
        <v>1918</v>
      </c>
      <c r="D24" s="23" t="s">
        <v>598</v>
      </c>
      <c r="E24" s="23" t="s">
        <v>2021</v>
      </c>
      <c r="F24" s="627"/>
      <c r="G24" s="628"/>
      <c r="H24" s="113"/>
      <c r="I24" s="625"/>
    </row>
    <row r="25" spans="1:9" ht="13.5" customHeight="1">
      <c r="A25" s="1"/>
      <c r="B25" s="846" t="s">
        <v>252</v>
      </c>
      <c r="C25" s="836"/>
      <c r="D25" s="836"/>
      <c r="E25" s="836"/>
      <c r="F25" s="836"/>
      <c r="G25" s="836"/>
      <c r="H25" s="837"/>
      <c r="I25" s="1"/>
    </row>
    <row r="26" spans="1:9" ht="51">
      <c r="A26" s="1"/>
      <c r="B26" s="464" t="s">
        <v>29</v>
      </c>
      <c r="C26" s="344" t="s">
        <v>30</v>
      </c>
      <c r="D26" s="328" t="s">
        <v>598</v>
      </c>
      <c r="E26" s="466" t="s">
        <v>2022</v>
      </c>
      <c r="F26" s="75" t="s">
        <v>2023</v>
      </c>
      <c r="G26" s="104" t="s">
        <v>2024</v>
      </c>
      <c r="H26" s="104" t="s">
        <v>2025</v>
      </c>
      <c r="I26" s="1"/>
    </row>
    <row r="27" spans="1:9" ht="51">
      <c r="A27" s="1"/>
      <c r="B27" s="464" t="s">
        <v>77</v>
      </c>
      <c r="C27" s="344" t="s">
        <v>79</v>
      </c>
      <c r="D27" s="370" t="s">
        <v>598</v>
      </c>
      <c r="E27" s="466" t="s">
        <v>2026</v>
      </c>
      <c r="F27" s="365" t="s">
        <v>2027</v>
      </c>
      <c r="G27" s="231" t="s">
        <v>2028</v>
      </c>
      <c r="H27" s="85" t="s">
        <v>2029</v>
      </c>
      <c r="I27" s="1"/>
    </row>
    <row r="28" spans="1:9" ht="114.75">
      <c r="A28" s="1"/>
      <c r="B28" s="464" t="s">
        <v>99</v>
      </c>
      <c r="C28" s="344" t="s">
        <v>101</v>
      </c>
      <c r="D28" s="328" t="s">
        <v>31</v>
      </c>
      <c r="E28" s="466" t="s">
        <v>2030</v>
      </c>
      <c r="F28" s="269" t="s">
        <v>2031</v>
      </c>
      <c r="G28" s="257" t="str">
        <f>HYPERLINK("https://www.youtube.com/watch?time_continue=452&amp;v=SmyCZfCtHbo&amp;feature=emb_logo","Изучить п. 67 учебника, посмотреть фильм по ссылке https://www.youtube.com/watch?time_continue=452&amp;v=SmyCZfCtHbo&amp;feature=emb_logo ")</f>
        <v xml:space="preserve">Изучить п. 67 учебника, посмотреть фильм по ссылке https://www.youtube.com/watch?time_continue=452&amp;v=SmyCZfCtHbo&amp;feature=emb_logo </v>
      </c>
      <c r="H28" s="257" t="str">
        <f>HYPERLINK("https://www.yaklass.ru/p/fizika/8-klass/svetovye-iavleniia-131515/prelomlenie-sveta-161123","п.67, изучить теорию в Яклассе, просмотреть решения всех заданий к уроку, выполнить тренировочный тест ""Преломление света""  , скрин результата скинуть в ВК, всем https://www.yaklass.ru/p/fizika/8-klass/svetovye-iavleniia-131515/prelomlenie-sveta-161123")</f>
        <v>п.67, изучить теорию в Яклассе, просмотреть решения всех заданий к уроку, выполнить тренировочный тест "Преломление света"  , скрин результата скинуть в ВК, всем https://www.yaklass.ru/p/fizika/8-klass/svetovye-iavleniia-131515/prelomlenie-sveta-161123</v>
      </c>
      <c r="I28" s="1"/>
    </row>
    <row r="29" spans="1:9" ht="12.75" customHeight="1">
      <c r="A29" s="1"/>
      <c r="B29" s="903" t="s">
        <v>128</v>
      </c>
      <c r="C29" s="836"/>
      <c r="D29" s="836"/>
      <c r="E29" s="836"/>
      <c r="F29" s="836"/>
      <c r="G29" s="836"/>
      <c r="H29" s="837"/>
      <c r="I29" s="1"/>
    </row>
    <row r="30" spans="1:9" ht="38.25">
      <c r="A30" s="1"/>
      <c r="B30" s="464" t="s">
        <v>142</v>
      </c>
      <c r="C30" s="344" t="s">
        <v>145</v>
      </c>
      <c r="D30" s="328" t="s">
        <v>1768</v>
      </c>
      <c r="E30" s="191" t="s">
        <v>2032</v>
      </c>
      <c r="F30" s="32" t="s">
        <v>1984</v>
      </c>
      <c r="G30" s="32" t="s">
        <v>2033</v>
      </c>
      <c r="H30" s="32" t="s">
        <v>2034</v>
      </c>
      <c r="I30" s="1"/>
    </row>
    <row r="31" spans="1:9" ht="38.25">
      <c r="A31" s="1"/>
      <c r="B31" s="464" t="s">
        <v>166</v>
      </c>
      <c r="C31" s="344" t="s">
        <v>167</v>
      </c>
      <c r="D31" s="328" t="s">
        <v>2035</v>
      </c>
      <c r="E31" s="191" t="s">
        <v>2036</v>
      </c>
      <c r="F31" s="113" t="s">
        <v>2037</v>
      </c>
      <c r="G31" s="32" t="s">
        <v>2038</v>
      </c>
      <c r="H31" s="32" t="s">
        <v>2039</v>
      </c>
      <c r="I31" s="1"/>
    </row>
    <row r="32" spans="1:9" ht="25.5">
      <c r="A32" s="1"/>
      <c r="B32" s="464" t="s">
        <v>187</v>
      </c>
      <c r="C32" s="344" t="s">
        <v>189</v>
      </c>
      <c r="D32" s="328" t="s">
        <v>31</v>
      </c>
      <c r="E32" s="113" t="s">
        <v>2040</v>
      </c>
      <c r="F32" s="36" t="s">
        <v>2041</v>
      </c>
      <c r="G32" s="629" t="s">
        <v>2042</v>
      </c>
      <c r="H32" s="188" t="s">
        <v>55</v>
      </c>
      <c r="I32" s="1"/>
    </row>
    <row r="33" spans="1:9" ht="38.25">
      <c r="A33" s="1"/>
      <c r="B33" s="468" t="s">
        <v>433</v>
      </c>
      <c r="C33" s="211" t="s">
        <v>434</v>
      </c>
      <c r="D33" s="328" t="s">
        <v>31</v>
      </c>
      <c r="E33" s="194" t="s">
        <v>2043</v>
      </c>
      <c r="F33" s="32" t="s">
        <v>2044</v>
      </c>
      <c r="G33" s="212" t="s">
        <v>2045</v>
      </c>
      <c r="H33" s="32" t="s">
        <v>55</v>
      </c>
      <c r="I33" s="1"/>
    </row>
    <row r="34" spans="1:9" ht="38.25">
      <c r="A34" s="1"/>
      <c r="B34" s="468" t="s">
        <v>1091</v>
      </c>
      <c r="C34" s="470" t="s">
        <v>1092</v>
      </c>
      <c r="D34" s="328" t="s">
        <v>31</v>
      </c>
      <c r="E34" s="194" t="s">
        <v>2046</v>
      </c>
      <c r="F34" s="32" t="s">
        <v>2047</v>
      </c>
      <c r="G34" s="630" t="s">
        <v>2048</v>
      </c>
      <c r="H34" s="32" t="s">
        <v>55</v>
      </c>
      <c r="I34" s="1"/>
    </row>
    <row r="35" spans="1:9" ht="13.5" customHeight="1">
      <c r="A35" s="1"/>
      <c r="B35" s="835" t="s">
        <v>278</v>
      </c>
      <c r="C35" s="836"/>
      <c r="D35" s="836"/>
      <c r="E35" s="836"/>
      <c r="F35" s="836"/>
      <c r="G35" s="836"/>
      <c r="H35" s="837"/>
      <c r="I35" s="1"/>
    </row>
    <row r="36" spans="1:9" ht="38.25">
      <c r="A36" s="1"/>
      <c r="B36" s="464" t="s">
        <v>29</v>
      </c>
      <c r="C36" s="344" t="s">
        <v>30</v>
      </c>
      <c r="D36" s="417" t="s">
        <v>2049</v>
      </c>
      <c r="E36" s="305" t="s">
        <v>2050</v>
      </c>
      <c r="F36" s="328" t="s">
        <v>2051</v>
      </c>
      <c r="G36" s="349" t="s">
        <v>1226</v>
      </c>
      <c r="H36" s="304" t="s">
        <v>1125</v>
      </c>
      <c r="I36" s="1"/>
    </row>
    <row r="37" spans="1:9" ht="38.25">
      <c r="A37" s="1"/>
      <c r="B37" s="464" t="s">
        <v>77</v>
      </c>
      <c r="C37" s="344" t="s">
        <v>79</v>
      </c>
      <c r="D37" s="417" t="s">
        <v>2052</v>
      </c>
      <c r="E37" s="385" t="s">
        <v>2053</v>
      </c>
      <c r="F37" s="328" t="s">
        <v>2054</v>
      </c>
      <c r="G37" s="328" t="s">
        <v>2055</v>
      </c>
      <c r="H37" s="328" t="s">
        <v>2056</v>
      </c>
      <c r="I37" s="1"/>
    </row>
    <row r="38" spans="1:9" ht="51">
      <c r="A38" s="1"/>
      <c r="B38" s="464" t="s">
        <v>99</v>
      </c>
      <c r="C38" s="344" t="s">
        <v>101</v>
      </c>
      <c r="D38" s="417" t="s">
        <v>2057</v>
      </c>
      <c r="E38" s="385" t="s">
        <v>2058</v>
      </c>
      <c r="F38" s="304" t="s">
        <v>2059</v>
      </c>
      <c r="G38" s="304" t="s">
        <v>2060</v>
      </c>
      <c r="H38" s="304" t="s">
        <v>2061</v>
      </c>
      <c r="I38" s="1"/>
    </row>
    <row r="39" spans="1:9" ht="12.75" customHeight="1">
      <c r="A39" s="1"/>
      <c r="B39" s="903" t="s">
        <v>128</v>
      </c>
      <c r="C39" s="836"/>
      <c r="D39" s="836"/>
      <c r="E39" s="836"/>
      <c r="F39" s="836"/>
      <c r="G39" s="836"/>
      <c r="H39" s="837"/>
      <c r="I39" s="1"/>
    </row>
    <row r="40" spans="1:9" ht="25.5">
      <c r="A40" s="1"/>
      <c r="B40" s="464" t="s">
        <v>142</v>
      </c>
      <c r="C40" s="344" t="s">
        <v>145</v>
      </c>
      <c r="D40" s="328" t="s">
        <v>598</v>
      </c>
      <c r="E40" s="191" t="s">
        <v>2062</v>
      </c>
      <c r="F40" s="328" t="s">
        <v>2063</v>
      </c>
      <c r="G40" s="349" t="s">
        <v>2064</v>
      </c>
      <c r="H40" s="328" t="s">
        <v>2065</v>
      </c>
      <c r="I40" s="1"/>
    </row>
    <row r="41" spans="1:9" ht="25.5">
      <c r="A41" s="1"/>
      <c r="B41" s="870" t="s">
        <v>166</v>
      </c>
      <c r="C41" s="856" t="s">
        <v>167</v>
      </c>
      <c r="D41" s="328" t="s">
        <v>2052</v>
      </c>
      <c r="E41" s="540" t="s">
        <v>2066</v>
      </c>
      <c r="F41" s="369" t="s">
        <v>2067</v>
      </c>
      <c r="G41" s="328" t="s">
        <v>2068</v>
      </c>
      <c r="H41" s="328" t="s">
        <v>2069</v>
      </c>
      <c r="I41" s="1"/>
    </row>
    <row r="42" spans="1:9" ht="25.5">
      <c r="A42" s="1"/>
      <c r="B42" s="848"/>
      <c r="C42" s="857"/>
      <c r="D42" s="328" t="s">
        <v>2052</v>
      </c>
      <c r="E42" s="385" t="s">
        <v>2070</v>
      </c>
      <c r="F42" s="328" t="s">
        <v>2071</v>
      </c>
      <c r="G42" s="328" t="s">
        <v>2072</v>
      </c>
      <c r="H42" s="328" t="s">
        <v>380</v>
      </c>
      <c r="I42" s="1"/>
    </row>
    <row r="43" spans="1:9" ht="51">
      <c r="A43" s="1"/>
      <c r="B43" s="569" t="s">
        <v>187</v>
      </c>
      <c r="C43" s="569" t="s">
        <v>189</v>
      </c>
      <c r="D43" s="333" t="s">
        <v>31</v>
      </c>
      <c r="E43" s="194" t="s">
        <v>2073</v>
      </c>
      <c r="F43" s="333" t="s">
        <v>2074</v>
      </c>
      <c r="G43" s="356" t="str">
        <f>HYPERLINK("https://yandex.ru/video/search?text=видеоурок%20оптические%20приборы%208%20класс","Посмотреть видео по ссылке  https://yandex.ru/video/search?text=видеоурок%20оптические%20приборы%208%20класс")</f>
        <v>Посмотреть видео по ссылке  https://yandex.ru/video/search?text=видеоурок%20оптические%20приборы%208%20класс</v>
      </c>
      <c r="H43" s="333" t="s">
        <v>380</v>
      </c>
      <c r="I43" s="1"/>
    </row>
    <row r="44" spans="1:9" ht="38.25">
      <c r="A44" s="1"/>
      <c r="B44" s="569" t="s">
        <v>433</v>
      </c>
      <c r="C44" s="569" t="s">
        <v>434</v>
      </c>
      <c r="D44" s="333" t="s">
        <v>31</v>
      </c>
      <c r="E44" s="194" t="s">
        <v>2075</v>
      </c>
      <c r="F44" s="333" t="s">
        <v>2076</v>
      </c>
      <c r="G44" s="356" t="s">
        <v>2077</v>
      </c>
      <c r="H44" s="333" t="s">
        <v>380</v>
      </c>
      <c r="I44" s="1"/>
    </row>
    <row r="45" spans="1:9" ht="12.75">
      <c r="A45" s="1"/>
      <c r="B45" s="632"/>
      <c r="C45" s="633"/>
      <c r="D45" s="634"/>
      <c r="E45" s="396"/>
      <c r="F45" s="634"/>
      <c r="G45" s="635"/>
      <c r="H45" s="634"/>
      <c r="I45" s="1"/>
    </row>
    <row r="46" spans="1:9" ht="18" customHeight="1">
      <c r="A46" s="1"/>
      <c r="B46" s="841"/>
      <c r="C46" s="840"/>
      <c r="D46" s="840"/>
      <c r="E46" s="840"/>
      <c r="F46" s="840"/>
      <c r="G46" s="840"/>
      <c r="H46" s="840"/>
      <c r="I46" s="1"/>
    </row>
    <row r="47" spans="1:9" ht="12.75">
      <c r="A47" s="1"/>
      <c r="B47" s="379"/>
      <c r="C47" s="379"/>
      <c r="D47" s="301"/>
      <c r="E47" s="300"/>
      <c r="F47" s="301"/>
      <c r="G47" s="301"/>
      <c r="H47" s="301"/>
      <c r="I47" s="1"/>
    </row>
    <row r="48" spans="1:9" ht="12.75">
      <c r="A48" s="1"/>
      <c r="B48" s="379"/>
      <c r="C48" s="379"/>
      <c r="D48" s="301"/>
      <c r="E48" s="300"/>
      <c r="F48" s="301"/>
      <c r="G48" s="348"/>
      <c r="H48" s="301"/>
      <c r="I48" s="1"/>
    </row>
    <row r="49" spans="1:9" ht="12.75">
      <c r="A49" s="1"/>
      <c r="B49" s="379"/>
      <c r="C49" s="379"/>
      <c r="D49" s="301"/>
      <c r="E49" s="300"/>
      <c r="F49" s="301"/>
      <c r="G49" s="348"/>
      <c r="H49" s="301"/>
      <c r="I49" s="1"/>
    </row>
    <row r="50" spans="1:9" ht="15.75" customHeight="1">
      <c r="A50" s="1"/>
      <c r="B50" s="902"/>
      <c r="C50" s="840"/>
      <c r="D50" s="840"/>
      <c r="E50" s="840"/>
      <c r="F50" s="840"/>
      <c r="G50" s="840"/>
      <c r="H50" s="840"/>
      <c r="I50" s="1"/>
    </row>
    <row r="51" spans="1:9" ht="12.75">
      <c r="A51" s="1"/>
      <c r="B51" s="379"/>
      <c r="C51" s="379"/>
      <c r="D51" s="301"/>
      <c r="E51" s="300"/>
      <c r="F51" s="301"/>
      <c r="G51" s="301"/>
      <c r="H51" s="301"/>
      <c r="I51" s="1"/>
    </row>
    <row r="52" spans="1:9" ht="12.75">
      <c r="A52" s="1"/>
      <c r="B52" s="379"/>
      <c r="C52" s="379"/>
      <c r="D52" s="301"/>
      <c r="E52" s="300"/>
      <c r="F52" s="301"/>
      <c r="G52" s="301"/>
      <c r="H52" s="301"/>
      <c r="I52" s="1"/>
    </row>
    <row r="53" spans="1:9" ht="12.75">
      <c r="A53" s="1"/>
      <c r="B53" s="379"/>
      <c r="C53" s="379"/>
      <c r="D53" s="301"/>
      <c r="E53" s="300"/>
      <c r="F53" s="301"/>
      <c r="G53" s="348"/>
      <c r="H53" s="301"/>
      <c r="I53" s="1"/>
    </row>
    <row r="54" spans="1:9" ht="12.75">
      <c r="A54" s="1"/>
      <c r="B54" s="599"/>
      <c r="C54" s="379"/>
      <c r="D54" s="301"/>
      <c r="E54" s="205"/>
      <c r="F54" s="301"/>
      <c r="G54" s="348"/>
      <c r="H54" s="301"/>
      <c r="I54" s="1"/>
    </row>
    <row r="55" spans="1:9" ht="12.75">
      <c r="A55" s="1"/>
      <c r="B55" s="379"/>
      <c r="C55" s="379"/>
      <c r="D55" s="301"/>
      <c r="E55" s="205"/>
      <c r="F55" s="301"/>
      <c r="G55" s="348"/>
      <c r="H55" s="301"/>
      <c r="I55" s="1"/>
    </row>
    <row r="56" spans="1:9" ht="18" customHeight="1">
      <c r="A56" s="1"/>
      <c r="B56" s="841"/>
      <c r="C56" s="840"/>
      <c r="D56" s="840"/>
      <c r="E56" s="840"/>
      <c r="F56" s="840"/>
      <c r="G56" s="840"/>
      <c r="H56" s="840"/>
      <c r="I56" s="1"/>
    </row>
    <row r="57" spans="1:9" ht="12.75">
      <c r="A57" s="1"/>
      <c r="B57" s="849"/>
      <c r="C57" s="849"/>
      <c r="D57" s="301"/>
      <c r="E57" s="300"/>
      <c r="F57" s="636"/>
      <c r="G57" s="348"/>
      <c r="H57" s="637"/>
      <c r="I57" s="1"/>
    </row>
    <row r="58" spans="1:9" ht="12.75">
      <c r="A58" s="1"/>
      <c r="B58" s="840"/>
      <c r="C58" s="840"/>
      <c r="D58" s="93"/>
      <c r="E58" s="163"/>
      <c r="F58" s="301"/>
      <c r="G58" s="348"/>
      <c r="H58" s="301"/>
      <c r="I58" s="1"/>
    </row>
    <row r="59" spans="1:9" ht="12.75">
      <c r="A59" s="1"/>
      <c r="B59" s="849"/>
      <c r="C59" s="849"/>
      <c r="D59" s="301"/>
      <c r="E59" s="593"/>
      <c r="F59" s="301"/>
      <c r="G59" s="301"/>
      <c r="H59" s="301"/>
      <c r="I59" s="1"/>
    </row>
    <row r="60" spans="1:9" ht="12.75">
      <c r="A60" s="1"/>
      <c r="B60" s="840"/>
      <c r="C60" s="840"/>
      <c r="D60" s="301"/>
      <c r="E60" s="300"/>
      <c r="F60" s="301"/>
      <c r="G60" s="301"/>
      <c r="H60" s="301"/>
      <c r="I60" s="1"/>
    </row>
    <row r="61" spans="1:9" ht="12.75">
      <c r="A61" s="1"/>
      <c r="B61" s="379"/>
      <c r="C61" s="379"/>
      <c r="D61" s="301"/>
      <c r="E61" s="300"/>
      <c r="F61" s="301"/>
      <c r="G61" s="348"/>
      <c r="H61" s="301"/>
      <c r="I61" s="1"/>
    </row>
    <row r="62" spans="1:9" ht="15.75" customHeight="1">
      <c r="A62" s="1"/>
      <c r="B62" s="902"/>
      <c r="C62" s="840"/>
      <c r="D62" s="840"/>
      <c r="E62" s="840"/>
      <c r="F62" s="840"/>
      <c r="G62" s="840"/>
      <c r="H62" s="840"/>
      <c r="I62" s="1"/>
    </row>
    <row r="63" spans="1:9" ht="12.75">
      <c r="A63" s="1"/>
      <c r="B63" s="379"/>
      <c r="C63" s="379"/>
      <c r="D63" s="301"/>
      <c r="E63" s="300"/>
      <c r="F63" s="301"/>
      <c r="G63" s="301"/>
      <c r="H63" s="301"/>
      <c r="I63" s="1"/>
    </row>
    <row r="64" spans="1:9" ht="12.75">
      <c r="A64" s="1"/>
      <c r="B64" s="379"/>
      <c r="C64" s="379"/>
      <c r="D64" s="301"/>
      <c r="E64" s="300"/>
      <c r="F64" s="301"/>
      <c r="G64" s="301"/>
      <c r="H64" s="301"/>
      <c r="I64" s="1"/>
    </row>
    <row r="65" spans="1:9" ht="12.75">
      <c r="A65" s="1"/>
      <c r="B65" s="599"/>
      <c r="C65" s="379"/>
      <c r="D65" s="79"/>
      <c r="E65" s="79"/>
      <c r="F65" s="79"/>
      <c r="G65" s="227"/>
      <c r="H65" s="227"/>
      <c r="I65" s="1"/>
    </row>
    <row r="66" spans="1:9" ht="12.75">
      <c r="A66" s="1"/>
      <c r="B66" s="318"/>
      <c r="C66" s="318"/>
      <c r="D66" s="175"/>
      <c r="E66" s="391"/>
      <c r="F66" s="391"/>
      <c r="G66" s="391"/>
      <c r="H66" s="175"/>
      <c r="I66" s="1"/>
    </row>
    <row r="67" spans="1:9" ht="12.75">
      <c r="A67" s="1"/>
      <c r="B67" s="175"/>
      <c r="C67" s="175"/>
      <c r="D67" s="175"/>
      <c r="E67" s="175"/>
      <c r="F67" s="175"/>
      <c r="G67" s="175"/>
      <c r="H67" s="175"/>
      <c r="I67" s="1"/>
    </row>
    <row r="68" spans="1:9" ht="12.75">
      <c r="A68" s="1"/>
      <c r="B68" s="175"/>
      <c r="C68" s="175"/>
      <c r="D68" s="175"/>
      <c r="E68" s="175"/>
      <c r="F68" s="175"/>
      <c r="G68" s="175"/>
      <c r="H68" s="175"/>
      <c r="I68" s="1"/>
    </row>
    <row r="69" spans="1:9" ht="12.75">
      <c r="A69" s="1"/>
      <c r="B69" s="175"/>
      <c r="C69" s="175"/>
      <c r="D69" s="175"/>
      <c r="E69" s="175"/>
      <c r="F69" s="175"/>
      <c r="G69" s="175"/>
      <c r="H69" s="175"/>
      <c r="I69" s="1"/>
    </row>
    <row r="70" spans="1:9" ht="12.75">
      <c r="A70" s="1"/>
      <c r="B70" s="175"/>
      <c r="C70" s="175"/>
      <c r="D70" s="175"/>
      <c r="E70" s="175"/>
      <c r="F70" s="175"/>
      <c r="G70" s="175"/>
      <c r="H70" s="175"/>
      <c r="I70" s="1"/>
    </row>
    <row r="71" spans="1:9" ht="12.75">
      <c r="A71" s="1"/>
      <c r="B71" s="175"/>
      <c r="C71" s="175"/>
      <c r="D71" s="175"/>
      <c r="E71" s="175"/>
      <c r="F71" s="175"/>
      <c r="G71" s="175"/>
      <c r="H71" s="175"/>
      <c r="I71" s="1"/>
    </row>
    <row r="72" spans="1:9" ht="12.75">
      <c r="A72" s="1"/>
      <c r="B72" s="175"/>
      <c r="C72" s="175"/>
      <c r="D72" s="175"/>
      <c r="E72" s="175"/>
      <c r="F72" s="175"/>
      <c r="G72" s="175"/>
      <c r="H72" s="175"/>
      <c r="I72" s="1"/>
    </row>
    <row r="73" spans="1:9" ht="12.75">
      <c r="A73" s="1"/>
      <c r="B73" s="175"/>
      <c r="C73" s="175"/>
      <c r="D73" s="175"/>
      <c r="E73" s="175"/>
      <c r="F73" s="175"/>
      <c r="G73" s="175"/>
      <c r="H73" s="175"/>
      <c r="I73" s="1"/>
    </row>
    <row r="74" spans="1:9" ht="12.75">
      <c r="A74" s="1"/>
      <c r="B74" s="175"/>
      <c r="C74" s="175"/>
      <c r="D74" s="175"/>
      <c r="E74" s="175"/>
      <c r="F74" s="175"/>
      <c r="G74" s="175"/>
      <c r="H74" s="175"/>
      <c r="I74" s="1"/>
    </row>
    <row r="75" spans="1:9" ht="12.75">
      <c r="A75" s="1"/>
      <c r="B75" s="175"/>
      <c r="C75" s="175"/>
      <c r="D75" s="175"/>
      <c r="E75" s="175"/>
      <c r="F75" s="175"/>
      <c r="G75" s="175"/>
      <c r="H75" s="175"/>
      <c r="I75" s="1"/>
    </row>
    <row r="76" spans="1:9" ht="12.75">
      <c r="A76" s="1"/>
      <c r="B76" s="175"/>
      <c r="C76" s="175"/>
      <c r="D76" s="175"/>
      <c r="E76" s="175"/>
      <c r="F76" s="175"/>
      <c r="G76" s="175"/>
      <c r="H76" s="175"/>
      <c r="I76" s="1"/>
    </row>
    <row r="77" spans="1:9" ht="12.75">
      <c r="A77" s="1"/>
      <c r="B77" s="175"/>
      <c r="C77" s="175"/>
      <c r="D77" s="175"/>
      <c r="E77" s="175"/>
      <c r="F77" s="175"/>
      <c r="G77" s="175"/>
      <c r="H77" s="175"/>
      <c r="I77" s="1"/>
    </row>
    <row r="78" spans="1:9" ht="12.75">
      <c r="A78" s="1"/>
      <c r="B78" s="175"/>
      <c r="C78" s="175"/>
      <c r="D78" s="175"/>
      <c r="E78" s="175"/>
      <c r="F78" s="175"/>
      <c r="G78" s="175"/>
      <c r="H78" s="175"/>
      <c r="I78" s="1"/>
    </row>
    <row r="79" spans="1:9" ht="12.75">
      <c r="A79" s="1"/>
      <c r="B79" s="175"/>
      <c r="C79" s="175"/>
      <c r="D79" s="175"/>
      <c r="E79" s="175"/>
      <c r="F79" s="175"/>
      <c r="G79" s="175"/>
      <c r="H79" s="175"/>
      <c r="I79" s="1"/>
    </row>
    <row r="80" spans="1:9" ht="12.75">
      <c r="A80" s="1"/>
      <c r="B80" s="175"/>
      <c r="C80" s="175"/>
      <c r="D80" s="175"/>
      <c r="E80" s="175"/>
      <c r="F80" s="175"/>
      <c r="G80" s="175"/>
      <c r="H80" s="175"/>
      <c r="I80" s="1"/>
    </row>
    <row r="81" spans="1:9" ht="12.75">
      <c r="A81" s="1"/>
      <c r="B81" s="175"/>
      <c r="C81" s="175"/>
      <c r="D81" s="175"/>
      <c r="E81" s="175"/>
      <c r="F81" s="175"/>
      <c r="G81" s="175"/>
      <c r="H81" s="175"/>
      <c r="I81" s="1"/>
    </row>
    <row r="82" spans="1:9" ht="12.75">
      <c r="A82" s="1"/>
      <c r="B82" s="175"/>
      <c r="C82" s="175"/>
      <c r="D82" s="175"/>
      <c r="E82" s="175"/>
      <c r="F82" s="175"/>
      <c r="G82" s="175"/>
      <c r="H82" s="175"/>
      <c r="I82" s="1"/>
    </row>
    <row r="83" spans="1:9" ht="12.75">
      <c r="A83" s="1"/>
      <c r="B83" s="175"/>
      <c r="C83" s="175"/>
      <c r="D83" s="175"/>
      <c r="E83" s="175"/>
      <c r="F83" s="175"/>
      <c r="G83" s="175"/>
      <c r="H83" s="175"/>
      <c r="I83" s="1"/>
    </row>
    <row r="84" spans="1:9" ht="12.75">
      <c r="A84" s="1"/>
      <c r="B84" s="175"/>
      <c r="C84" s="175"/>
      <c r="D84" s="175"/>
      <c r="E84" s="175"/>
      <c r="F84" s="175"/>
      <c r="G84" s="175"/>
      <c r="H84" s="175"/>
      <c r="I84" s="1"/>
    </row>
    <row r="85" spans="1:9" ht="12.75">
      <c r="A85" s="1"/>
      <c r="B85" s="175"/>
      <c r="C85" s="175"/>
      <c r="D85" s="175"/>
      <c r="E85" s="175"/>
      <c r="F85" s="175"/>
      <c r="G85" s="175"/>
      <c r="H85" s="175"/>
      <c r="I85" s="1"/>
    </row>
    <row r="86" spans="1:9" ht="12.75">
      <c r="A86" s="1"/>
      <c r="B86" s="175"/>
      <c r="C86" s="175"/>
      <c r="D86" s="175"/>
      <c r="E86" s="175"/>
      <c r="F86" s="175"/>
      <c r="G86" s="175"/>
      <c r="H86" s="175"/>
      <c r="I86" s="1"/>
    </row>
    <row r="87" spans="1:9" ht="12.75">
      <c r="A87" s="1"/>
      <c r="B87" s="175"/>
      <c r="C87" s="175"/>
      <c r="D87" s="175"/>
      <c r="E87" s="175"/>
      <c r="F87" s="175"/>
      <c r="G87" s="175"/>
      <c r="H87" s="175"/>
      <c r="I87" s="1"/>
    </row>
    <row r="88" spans="1:9" ht="12.75">
      <c r="A88" s="1"/>
      <c r="B88" s="175"/>
      <c r="C88" s="175"/>
      <c r="D88" s="175"/>
      <c r="E88" s="175"/>
      <c r="F88" s="175"/>
      <c r="G88" s="175"/>
      <c r="H88" s="175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</sheetData>
  <mergeCells count="23">
    <mergeCell ref="B14:H14"/>
    <mergeCell ref="B18:H18"/>
    <mergeCell ref="B1:H1"/>
    <mergeCell ref="B2:H2"/>
    <mergeCell ref="B7:H7"/>
    <mergeCell ref="B8:B9"/>
    <mergeCell ref="C8:C9"/>
    <mergeCell ref="B39:H39"/>
    <mergeCell ref="B41:B42"/>
    <mergeCell ref="C59:C60"/>
    <mergeCell ref="B62:H62"/>
    <mergeCell ref="C41:C42"/>
    <mergeCell ref="B46:H46"/>
    <mergeCell ref="B50:H50"/>
    <mergeCell ref="B56:H56"/>
    <mergeCell ref="B57:B58"/>
    <mergeCell ref="C57:C58"/>
    <mergeCell ref="B59:B60"/>
    <mergeCell ref="B21:B22"/>
    <mergeCell ref="C21:C22"/>
    <mergeCell ref="B25:H25"/>
    <mergeCell ref="B29:H29"/>
    <mergeCell ref="B35:H35"/>
  </mergeCells>
  <hyperlinks>
    <hyperlink ref="G13" r:id="rId1"/>
    <hyperlink ref="G33" r:id="rId2"/>
    <hyperlink ref="G44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69"/>
  <sheetViews>
    <sheetView workbookViewId="0">
      <selection activeCell="J3" sqref="J1:T1048576"/>
    </sheetView>
  </sheetViews>
  <sheetFormatPr defaultColWidth="14.42578125" defaultRowHeight="15.75" customHeight="1"/>
  <cols>
    <col min="1" max="1" width="8.5703125" customWidth="1"/>
    <col min="2" max="2" width="11.5703125" customWidth="1"/>
    <col min="4" max="5" width="26.5703125" customWidth="1"/>
    <col min="6" max="6" width="31.7109375" customWidth="1"/>
    <col min="7" max="7" width="39.140625" customWidth="1"/>
    <col min="8" max="8" width="30.140625" customWidth="1"/>
    <col min="9" max="9" width="10.42578125" customWidth="1"/>
  </cols>
  <sheetData>
    <row r="1" spans="1:9" ht="32.25" customHeight="1">
      <c r="A1" s="1"/>
      <c r="B1" s="842" t="s">
        <v>2078</v>
      </c>
      <c r="C1" s="836"/>
      <c r="D1" s="836"/>
      <c r="E1" s="836"/>
      <c r="F1" s="836"/>
      <c r="G1" s="836"/>
      <c r="H1" s="837"/>
      <c r="I1" s="1"/>
    </row>
    <row r="2" spans="1:9" ht="23.2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638" t="s">
        <v>11</v>
      </c>
      <c r="C3" s="638" t="s">
        <v>13</v>
      </c>
      <c r="D3" s="638" t="s">
        <v>14</v>
      </c>
      <c r="E3" s="638" t="s">
        <v>1884</v>
      </c>
      <c r="F3" s="638" t="s">
        <v>16</v>
      </c>
      <c r="G3" s="18" t="s">
        <v>17</v>
      </c>
      <c r="H3" s="638" t="s">
        <v>18</v>
      </c>
      <c r="I3" s="1"/>
    </row>
    <row r="4" spans="1:9" ht="25.5">
      <c r="A4" s="1"/>
      <c r="B4" s="18" t="s">
        <v>29</v>
      </c>
      <c r="C4" s="18" t="s">
        <v>30</v>
      </c>
      <c r="D4" s="30" t="s">
        <v>81</v>
      </c>
      <c r="E4" s="23" t="s">
        <v>2079</v>
      </c>
      <c r="F4" s="639" t="s">
        <v>2080</v>
      </c>
      <c r="G4" s="117" t="s">
        <v>2081</v>
      </c>
      <c r="H4" s="117" t="s">
        <v>2082</v>
      </c>
      <c r="I4" s="1"/>
    </row>
    <row r="5" spans="1:9" ht="51">
      <c r="A5" s="1"/>
      <c r="B5" s="18" t="s">
        <v>77</v>
      </c>
      <c r="C5" s="18" t="s">
        <v>79</v>
      </c>
      <c r="D5" s="30" t="s">
        <v>81</v>
      </c>
      <c r="E5" s="32" t="s">
        <v>2083</v>
      </c>
      <c r="F5" s="117" t="s">
        <v>2084</v>
      </c>
      <c r="G5" s="271" t="str">
        <f>HYPERLINK("https://yandex.ru/video/search?text=видимое+движение+светил+8+класс+видеоурок","Изучить п. 64, ответить на вопросы после параграфа, посмотреть видео по ссылке https://yandex.ru/video/search?text=видимое+движение+светил+8+класс+видеоурок ")</f>
        <v xml:space="preserve">Изучить п. 64, ответить на вопросы после параграфа, посмотреть видео по ссылке https://yandex.ru/video/search?text=видимое+движение+светил+8+класс+видеоурок </v>
      </c>
      <c r="H5" s="557" t="s">
        <v>2085</v>
      </c>
      <c r="I5" s="1"/>
    </row>
    <row r="6" spans="1:9" ht="25.5">
      <c r="A6" s="1"/>
      <c r="B6" s="847" t="s">
        <v>99</v>
      </c>
      <c r="C6" s="847" t="s">
        <v>101</v>
      </c>
      <c r="D6" s="30" t="s">
        <v>81</v>
      </c>
      <c r="E6" s="23" t="s">
        <v>2086</v>
      </c>
      <c r="F6" s="117" t="s">
        <v>2067</v>
      </c>
      <c r="G6" s="640" t="s">
        <v>2068</v>
      </c>
      <c r="H6" s="117" t="s">
        <v>2069</v>
      </c>
      <c r="I6" s="1"/>
    </row>
    <row r="7" spans="1:9" ht="25.5">
      <c r="A7" s="1"/>
      <c r="B7" s="848"/>
      <c r="C7" s="848"/>
      <c r="D7" s="30" t="s">
        <v>81</v>
      </c>
      <c r="E7" s="23" t="s">
        <v>2099</v>
      </c>
      <c r="F7" s="117" t="s">
        <v>2100</v>
      </c>
      <c r="G7" s="117" t="s">
        <v>2101</v>
      </c>
      <c r="H7" s="117" t="s">
        <v>2102</v>
      </c>
      <c r="I7" s="1"/>
    </row>
    <row r="8" spans="1:9" ht="12.75" customHeight="1">
      <c r="A8" s="1"/>
      <c r="B8" s="901" t="s">
        <v>128</v>
      </c>
      <c r="C8" s="836"/>
      <c r="D8" s="836"/>
      <c r="E8" s="836"/>
      <c r="F8" s="836"/>
      <c r="G8" s="836"/>
      <c r="H8" s="837"/>
      <c r="I8" s="1"/>
    </row>
    <row r="9" spans="1:9" ht="51">
      <c r="A9" s="1"/>
      <c r="B9" s="18" t="s">
        <v>142</v>
      </c>
      <c r="C9" s="18" t="s">
        <v>145</v>
      </c>
      <c r="D9" s="109" t="s">
        <v>598</v>
      </c>
      <c r="E9" s="20" t="s">
        <v>2107</v>
      </c>
      <c r="F9" s="28" t="s">
        <v>2094</v>
      </c>
      <c r="G9" s="641" t="s">
        <v>2060</v>
      </c>
      <c r="H9" s="30" t="s">
        <v>2061</v>
      </c>
      <c r="I9" s="1"/>
    </row>
    <row r="10" spans="1:9" ht="38.25">
      <c r="A10" s="1"/>
      <c r="B10" s="18" t="s">
        <v>166</v>
      </c>
      <c r="C10" s="18" t="s">
        <v>167</v>
      </c>
      <c r="D10" s="28" t="s">
        <v>1768</v>
      </c>
      <c r="E10" s="20" t="s">
        <v>2109</v>
      </c>
      <c r="F10" s="28" t="s">
        <v>1984</v>
      </c>
      <c r="G10" s="28" t="s">
        <v>1985</v>
      </c>
      <c r="H10" s="30" t="s">
        <v>1986</v>
      </c>
      <c r="I10" s="1"/>
    </row>
    <row r="11" spans="1:9" ht="38.25">
      <c r="A11" s="1"/>
      <c r="B11" s="18" t="s">
        <v>187</v>
      </c>
      <c r="C11" s="18" t="s">
        <v>189</v>
      </c>
      <c r="D11" s="30" t="s">
        <v>1768</v>
      </c>
      <c r="E11" s="23" t="s">
        <v>2114</v>
      </c>
      <c r="F11" s="421" t="s">
        <v>1980</v>
      </c>
      <c r="G11" s="30" t="s">
        <v>1981</v>
      </c>
      <c r="H11" s="30" t="s">
        <v>2115</v>
      </c>
      <c r="I11" s="1"/>
    </row>
    <row r="12" spans="1:9" ht="38.25">
      <c r="A12" s="1"/>
      <c r="B12" s="847" t="s">
        <v>433</v>
      </c>
      <c r="C12" s="847" t="s">
        <v>434</v>
      </c>
      <c r="D12" s="30" t="s">
        <v>31</v>
      </c>
      <c r="E12" s="218" t="s">
        <v>2119</v>
      </c>
      <c r="F12" s="30" t="s">
        <v>2076</v>
      </c>
      <c r="G12" s="61" t="s">
        <v>2077</v>
      </c>
      <c r="H12" s="30" t="s">
        <v>55</v>
      </c>
      <c r="I12" s="1"/>
    </row>
    <row r="13" spans="1:9" ht="38.25">
      <c r="A13" s="1"/>
      <c r="B13" s="848"/>
      <c r="C13" s="848"/>
      <c r="D13" s="30" t="s">
        <v>31</v>
      </c>
      <c r="E13" s="218" t="s">
        <v>2126</v>
      </c>
      <c r="F13" s="30" t="s">
        <v>2128</v>
      </c>
      <c r="G13" s="61" t="str">
        <f>HYPERLINK("https://www.youtube.com/watch?v=R8Bf-QcV6_s","Просмотр спектакля")</f>
        <v>Просмотр спектакля</v>
      </c>
      <c r="H13" s="30" t="s">
        <v>55</v>
      </c>
      <c r="I13" s="1"/>
    </row>
    <row r="14" spans="1:9" ht="25.5">
      <c r="A14" s="1"/>
      <c r="B14" s="847" t="s">
        <v>1091</v>
      </c>
      <c r="C14" s="847" t="s">
        <v>1991</v>
      </c>
      <c r="D14" s="30" t="s">
        <v>31</v>
      </c>
      <c r="E14" s="218" t="s">
        <v>2135</v>
      </c>
      <c r="F14" s="30" t="s">
        <v>2136</v>
      </c>
      <c r="G14" s="61" t="str">
        <f>HYPERLINK("https://www.youtube.com/watch?v=d7-qrpK0Jvc","Просмотр видеоурока")</f>
        <v>Просмотр видеоурока</v>
      </c>
      <c r="H14" s="30" t="s">
        <v>55</v>
      </c>
      <c r="I14" s="1"/>
    </row>
    <row r="15" spans="1:9" ht="38.25">
      <c r="A15" s="1"/>
      <c r="B15" s="848"/>
      <c r="C15" s="848"/>
      <c r="D15" s="30" t="s">
        <v>31</v>
      </c>
      <c r="E15" s="218" t="s">
        <v>2140</v>
      </c>
      <c r="F15" s="30" t="s">
        <v>2141</v>
      </c>
      <c r="G15" s="61" t="str">
        <f>HYPERLINK("https://www.youtube.com/watch?v=NuHHFuy-xAk","https://www.youtube.com/watch?v=NuHHFuy-xAk")</f>
        <v>https://www.youtube.com/watch?v=NuHHFuy-xAk</v>
      </c>
      <c r="H15" s="30" t="s">
        <v>55</v>
      </c>
      <c r="I15" s="1"/>
    </row>
    <row r="16" spans="1:9" ht="12.75" customHeight="1">
      <c r="A16" s="1"/>
      <c r="B16" s="859" t="s">
        <v>219</v>
      </c>
      <c r="C16" s="836"/>
      <c r="D16" s="836"/>
      <c r="E16" s="836"/>
      <c r="F16" s="836"/>
      <c r="G16" s="836"/>
      <c r="H16" s="837"/>
      <c r="I16" s="1"/>
    </row>
    <row r="17" spans="1:9" ht="25.5">
      <c r="A17" s="1"/>
      <c r="B17" s="18" t="s">
        <v>29</v>
      </c>
      <c r="C17" s="18" t="s">
        <v>30</v>
      </c>
      <c r="D17" s="117" t="s">
        <v>2143</v>
      </c>
      <c r="E17" s="32" t="s">
        <v>2145</v>
      </c>
      <c r="F17" s="36" t="s">
        <v>1999</v>
      </c>
      <c r="G17" s="221" t="s">
        <v>2000</v>
      </c>
      <c r="H17" s="421" t="s">
        <v>380</v>
      </c>
      <c r="I17" s="1"/>
    </row>
    <row r="18" spans="1:9" ht="89.25">
      <c r="A18" s="1"/>
      <c r="B18" s="18" t="s">
        <v>77</v>
      </c>
      <c r="C18" s="18" t="s">
        <v>79</v>
      </c>
      <c r="D18" s="36" t="s">
        <v>31</v>
      </c>
      <c r="E18" s="32" t="s">
        <v>2146</v>
      </c>
      <c r="F18" s="36" t="s">
        <v>1996</v>
      </c>
      <c r="G18" s="212" t="str">
        <f>HYPERLINK("https://resh.edu.ru/subject/lesson/2023/main/","Посмотреть в РЭШ урок 32 по теме (ссылка https://resh.edu.ru/subject/lesson/2023/main/).
Выполнить тренировочные задания.
В случае отсутствия связи разобрать п.77, выполнить № 690.")</f>
        <v>Посмотреть в РЭШ урок 32 по теме (ссылка https://resh.edu.ru/subject/lesson/2023/main/).
Выполнить тренировочные задания.
В случае отсутствия связи разобрать п.77, выполнить № 690.</v>
      </c>
      <c r="H18" s="36" t="s">
        <v>1997</v>
      </c>
      <c r="I18" s="1"/>
    </row>
    <row r="19" spans="1:9" ht="25.5">
      <c r="A19" s="1"/>
      <c r="B19" s="18" t="s">
        <v>99</v>
      </c>
      <c r="C19" s="18" t="s">
        <v>101</v>
      </c>
      <c r="D19" s="36" t="s">
        <v>2143</v>
      </c>
      <c r="E19" s="191" t="s">
        <v>2147</v>
      </c>
      <c r="F19" s="117" t="s">
        <v>2148</v>
      </c>
      <c r="G19" s="643" t="s">
        <v>2125</v>
      </c>
      <c r="H19" s="36" t="s">
        <v>2125</v>
      </c>
      <c r="I19" s="1"/>
    </row>
    <row r="20" spans="1:9" ht="12.75" customHeight="1">
      <c r="A20" s="1"/>
      <c r="B20" s="903" t="s">
        <v>128</v>
      </c>
      <c r="C20" s="836"/>
      <c r="D20" s="836"/>
      <c r="E20" s="836"/>
      <c r="F20" s="836"/>
      <c r="G20" s="836"/>
      <c r="H20" s="837"/>
      <c r="I20" s="1"/>
    </row>
    <row r="21" spans="1:9" ht="76.5">
      <c r="A21" s="1"/>
      <c r="B21" s="18" t="s">
        <v>142</v>
      </c>
      <c r="C21" s="18" t="s">
        <v>145</v>
      </c>
      <c r="D21" s="36" t="s">
        <v>31</v>
      </c>
      <c r="E21" s="191" t="s">
        <v>2152</v>
      </c>
      <c r="F21" s="36" t="s">
        <v>2002</v>
      </c>
      <c r="G21" s="193" t="str">
        <f>HYPERLINK("https://resh.edu.ru/subject/lesson/2141/main/","Посмотреть урок 28 в РЭШ, записать определения в тетрадь, ответить на вопросы 1-3 в учебнике (устно). В случае отсутствия связи прочитать биографию В.П. Астафьева (стр. 188-189), ответить на вопросы 1-3 в учебнике (устно).")</f>
        <v>Посмотреть урок 28 в РЭШ, записать определения в тетрадь, ответить на вопросы 1-3 в учебнике (устно). В случае отсутствия связи прочитать биографию В.П. Астафьева (стр. 188-189), ответить на вопросы 1-3 в учебнике (устно).</v>
      </c>
      <c r="H21" s="36" t="s">
        <v>2003</v>
      </c>
      <c r="I21" s="1"/>
    </row>
    <row r="22" spans="1:9" ht="25.5">
      <c r="A22" s="1"/>
      <c r="B22" s="18" t="s">
        <v>166</v>
      </c>
      <c r="C22" s="18" t="s">
        <v>167</v>
      </c>
      <c r="D22" s="36" t="s">
        <v>81</v>
      </c>
      <c r="E22" s="23" t="s">
        <v>2156</v>
      </c>
      <c r="F22" s="558" t="s">
        <v>2157</v>
      </c>
      <c r="G22" s="30" t="s">
        <v>2158</v>
      </c>
      <c r="H22" s="36" t="s">
        <v>2159</v>
      </c>
      <c r="I22" s="1"/>
    </row>
    <row r="23" spans="1:9" ht="38.25">
      <c r="A23" s="1"/>
      <c r="B23" s="18" t="s">
        <v>187</v>
      </c>
      <c r="C23" s="18" t="s">
        <v>189</v>
      </c>
      <c r="D23" s="36" t="s">
        <v>81</v>
      </c>
      <c r="E23" s="191" t="s">
        <v>2160</v>
      </c>
      <c r="F23" s="36" t="s">
        <v>2161</v>
      </c>
      <c r="G23" s="36" t="s">
        <v>2163</v>
      </c>
      <c r="H23" s="36" t="s">
        <v>2164</v>
      </c>
      <c r="I23" s="1"/>
    </row>
    <row r="24" spans="1:9" ht="25.5">
      <c r="A24" s="1"/>
      <c r="B24" s="18" t="s">
        <v>433</v>
      </c>
      <c r="C24" s="18" t="s">
        <v>434</v>
      </c>
      <c r="D24" s="117" t="s">
        <v>1987</v>
      </c>
      <c r="E24" s="32" t="s">
        <v>2165</v>
      </c>
      <c r="F24" s="117" t="s">
        <v>2117</v>
      </c>
      <c r="G24" s="557" t="s">
        <v>2118</v>
      </c>
      <c r="H24" s="221" t="s">
        <v>55</v>
      </c>
      <c r="I24" s="1"/>
    </row>
    <row r="25" spans="1:9" ht="38.25">
      <c r="A25" s="1"/>
      <c r="B25" s="18" t="s">
        <v>1091</v>
      </c>
      <c r="C25" s="18" t="s">
        <v>1991</v>
      </c>
      <c r="D25" s="36" t="s">
        <v>81</v>
      </c>
      <c r="E25" s="194" t="s">
        <v>2166</v>
      </c>
      <c r="F25" s="80" t="s">
        <v>2167</v>
      </c>
      <c r="G25" s="644" t="s">
        <v>2048</v>
      </c>
      <c r="H25" s="36" t="s">
        <v>55</v>
      </c>
      <c r="I25" s="1"/>
    </row>
    <row r="26" spans="1:9" ht="22.5" customHeight="1">
      <c r="A26" s="1"/>
      <c r="B26" s="863" t="s">
        <v>252</v>
      </c>
      <c r="C26" s="836"/>
      <c r="D26" s="836"/>
      <c r="E26" s="836"/>
      <c r="F26" s="836"/>
      <c r="G26" s="836"/>
      <c r="H26" s="837"/>
      <c r="I26" s="1"/>
    </row>
    <row r="27" spans="1:9" ht="25.5">
      <c r="A27" s="1"/>
      <c r="B27" s="569" t="s">
        <v>29</v>
      </c>
      <c r="C27" s="569" t="s">
        <v>30</v>
      </c>
      <c r="D27" s="333" t="s">
        <v>598</v>
      </c>
      <c r="E27" s="191" t="s">
        <v>2170</v>
      </c>
      <c r="F27" s="476" t="s">
        <v>2171</v>
      </c>
      <c r="G27" s="360" t="s">
        <v>2172</v>
      </c>
      <c r="H27" s="360" t="s">
        <v>2173</v>
      </c>
      <c r="I27" s="1"/>
    </row>
    <row r="28" spans="1:9" ht="51">
      <c r="A28" s="1"/>
      <c r="B28" s="569" t="s">
        <v>77</v>
      </c>
      <c r="C28" s="569" t="s">
        <v>79</v>
      </c>
      <c r="D28" s="333" t="s">
        <v>598</v>
      </c>
      <c r="E28" s="191" t="s">
        <v>2174</v>
      </c>
      <c r="F28" s="360" t="s">
        <v>2096</v>
      </c>
      <c r="G28" s="408" t="s">
        <v>2175</v>
      </c>
      <c r="H28" s="408" t="s">
        <v>2176</v>
      </c>
      <c r="I28" s="1"/>
    </row>
    <row r="29" spans="1:9" ht="38.25">
      <c r="A29" s="1"/>
      <c r="B29" s="847" t="s">
        <v>99</v>
      </c>
      <c r="C29" s="847" t="s">
        <v>101</v>
      </c>
      <c r="D29" s="117" t="s">
        <v>31</v>
      </c>
      <c r="E29" s="113" t="s">
        <v>2181</v>
      </c>
      <c r="F29" s="101" t="s">
        <v>1886</v>
      </c>
      <c r="G29" s="562" t="s">
        <v>1712</v>
      </c>
      <c r="H29" s="557" t="s">
        <v>380</v>
      </c>
      <c r="I29" s="1"/>
    </row>
    <row r="30" spans="1:9" ht="25.5">
      <c r="A30" s="1"/>
      <c r="B30" s="848"/>
      <c r="C30" s="848"/>
      <c r="D30" s="333" t="s">
        <v>598</v>
      </c>
      <c r="E30" s="23" t="s">
        <v>2184</v>
      </c>
      <c r="F30" s="333" t="s">
        <v>2186</v>
      </c>
      <c r="G30" s="353" t="s">
        <v>2187</v>
      </c>
      <c r="H30" s="333" t="s">
        <v>380</v>
      </c>
      <c r="I30" s="1"/>
    </row>
    <row r="31" spans="1:9" ht="12.75" customHeight="1">
      <c r="A31" s="1"/>
      <c r="B31" s="903" t="s">
        <v>128</v>
      </c>
      <c r="C31" s="836"/>
      <c r="D31" s="836"/>
      <c r="E31" s="836"/>
      <c r="F31" s="836"/>
      <c r="G31" s="836"/>
      <c r="H31" s="837"/>
      <c r="I31" s="1"/>
    </row>
    <row r="32" spans="1:9" ht="38.25">
      <c r="A32" s="1"/>
      <c r="B32" s="569" t="s">
        <v>142</v>
      </c>
      <c r="C32" s="569" t="s">
        <v>145</v>
      </c>
      <c r="D32" s="333" t="s">
        <v>598</v>
      </c>
      <c r="E32" s="191" t="s">
        <v>2189</v>
      </c>
      <c r="F32" s="333" t="s">
        <v>2037</v>
      </c>
      <c r="G32" s="333" t="s">
        <v>2190</v>
      </c>
      <c r="H32" s="333" t="s">
        <v>2191</v>
      </c>
      <c r="I32" s="1"/>
    </row>
    <row r="33" spans="1:9" ht="51">
      <c r="A33" s="1"/>
      <c r="B33" s="569" t="s">
        <v>166</v>
      </c>
      <c r="C33" s="569" t="s">
        <v>167</v>
      </c>
      <c r="D33" s="333" t="s">
        <v>2177</v>
      </c>
      <c r="E33" s="191" t="s">
        <v>2193</v>
      </c>
      <c r="F33" s="333" t="s">
        <v>2122</v>
      </c>
      <c r="G33" s="353" t="s">
        <v>2028</v>
      </c>
      <c r="H33" s="333" t="s">
        <v>2194</v>
      </c>
      <c r="I33" s="1"/>
    </row>
    <row r="34" spans="1:9" ht="38.25">
      <c r="A34" s="1"/>
      <c r="B34" s="569" t="s">
        <v>187</v>
      </c>
      <c r="C34" s="569" t="s">
        <v>189</v>
      </c>
      <c r="D34" s="333" t="s">
        <v>598</v>
      </c>
      <c r="E34" s="23" t="s">
        <v>2195</v>
      </c>
      <c r="F34" s="333" t="s">
        <v>1984</v>
      </c>
      <c r="G34" s="333" t="s">
        <v>2033</v>
      </c>
      <c r="H34" s="333" t="s">
        <v>2034</v>
      </c>
      <c r="I34" s="1"/>
    </row>
    <row r="35" spans="1:9" ht="38.25">
      <c r="A35" s="1"/>
      <c r="B35" s="569" t="s">
        <v>433</v>
      </c>
      <c r="C35" s="569" t="s">
        <v>434</v>
      </c>
      <c r="D35" s="333" t="s">
        <v>31</v>
      </c>
      <c r="E35" s="194" t="s">
        <v>2197</v>
      </c>
      <c r="F35" s="98" t="s">
        <v>2198</v>
      </c>
      <c r="G35" s="87" t="s">
        <v>1994</v>
      </c>
      <c r="H35" s="85" t="s">
        <v>55</v>
      </c>
      <c r="I35" s="1"/>
    </row>
    <row r="36" spans="1:9" ht="38.25">
      <c r="A36" s="1"/>
      <c r="B36" s="572">
        <v>8</v>
      </c>
      <c r="C36" s="631" t="s">
        <v>1092</v>
      </c>
      <c r="D36" s="421" t="s">
        <v>2204</v>
      </c>
      <c r="E36" s="645" t="s">
        <v>2205</v>
      </c>
      <c r="F36" s="85" t="s">
        <v>1839</v>
      </c>
      <c r="G36" s="257" t="str">
        <f>HYPERLINK("https://www.youtube.com/watch?v=x59yKOPmARU","Выполнить силовую фитнес-тренировку
https://www.youtube.com/watch?v=x59yKOPmARU")</f>
        <v>Выполнить силовую фитнес-тренировку
https://www.youtube.com/watch?v=x59yKOPmARU</v>
      </c>
      <c r="H36" s="85" t="s">
        <v>55</v>
      </c>
      <c r="I36" s="1"/>
    </row>
    <row r="37" spans="1:9" ht="13.5" customHeight="1">
      <c r="A37" s="1"/>
      <c r="B37" s="835" t="s">
        <v>278</v>
      </c>
      <c r="C37" s="836"/>
      <c r="D37" s="836"/>
      <c r="E37" s="836"/>
      <c r="F37" s="836"/>
      <c r="G37" s="836"/>
      <c r="H37" s="837"/>
      <c r="I37" s="1"/>
    </row>
    <row r="38" spans="1:9" ht="51">
      <c r="A38" s="1"/>
      <c r="B38" s="569" t="s">
        <v>29</v>
      </c>
      <c r="C38" s="569" t="s">
        <v>30</v>
      </c>
      <c r="D38" s="333" t="s">
        <v>598</v>
      </c>
      <c r="E38" s="191" t="s">
        <v>2207</v>
      </c>
      <c r="F38" s="333" t="s">
        <v>2179</v>
      </c>
      <c r="G38" s="333" t="s">
        <v>2180</v>
      </c>
      <c r="H38" s="333" t="s">
        <v>2210</v>
      </c>
      <c r="I38" s="1"/>
    </row>
    <row r="39" spans="1:9" ht="25.5">
      <c r="A39" s="1"/>
      <c r="B39" s="569" t="s">
        <v>77</v>
      </c>
      <c r="C39" s="569" t="s">
        <v>79</v>
      </c>
      <c r="D39" s="333" t="s">
        <v>598</v>
      </c>
      <c r="E39" s="32" t="s">
        <v>2213</v>
      </c>
      <c r="F39" s="333" t="s">
        <v>2063</v>
      </c>
      <c r="G39" s="543" t="s">
        <v>2064</v>
      </c>
      <c r="H39" s="333" t="s">
        <v>2214</v>
      </c>
      <c r="I39" s="1"/>
    </row>
    <row r="40" spans="1:9" ht="38.25">
      <c r="A40" s="1"/>
      <c r="B40" s="569" t="s">
        <v>99</v>
      </c>
      <c r="C40" s="569" t="s">
        <v>101</v>
      </c>
      <c r="D40" s="333" t="s">
        <v>31</v>
      </c>
      <c r="E40" s="191" t="s">
        <v>2216</v>
      </c>
      <c r="F40" s="333" t="s">
        <v>2051</v>
      </c>
      <c r="G40" s="333" t="s">
        <v>1473</v>
      </c>
      <c r="H40" s="333" t="s">
        <v>1125</v>
      </c>
      <c r="I40" s="1"/>
    </row>
    <row r="41" spans="1:9" ht="12.75" customHeight="1">
      <c r="A41" s="1"/>
      <c r="B41" s="903" t="s">
        <v>128</v>
      </c>
      <c r="C41" s="836"/>
      <c r="D41" s="836"/>
      <c r="E41" s="836"/>
      <c r="F41" s="836"/>
      <c r="G41" s="836"/>
      <c r="H41" s="837"/>
      <c r="I41" s="1"/>
    </row>
    <row r="42" spans="1:9" ht="25.5">
      <c r="A42" s="1"/>
      <c r="B42" s="569" t="s">
        <v>142</v>
      </c>
      <c r="C42" s="569" t="s">
        <v>145</v>
      </c>
      <c r="D42" s="333" t="s">
        <v>598</v>
      </c>
      <c r="E42" s="74" t="s">
        <v>2221</v>
      </c>
      <c r="F42" s="313" t="s">
        <v>2222</v>
      </c>
      <c r="G42" s="28" t="s">
        <v>2223</v>
      </c>
      <c r="H42" s="36" t="s">
        <v>2224</v>
      </c>
      <c r="I42" s="1"/>
    </row>
    <row r="43" spans="1:9" ht="38.25">
      <c r="A43" s="1"/>
      <c r="B43" s="569" t="s">
        <v>166</v>
      </c>
      <c r="C43" s="569" t="s">
        <v>167</v>
      </c>
      <c r="D43" s="333" t="s">
        <v>598</v>
      </c>
      <c r="E43" s="74" t="s">
        <v>2225</v>
      </c>
      <c r="F43" s="80" t="s">
        <v>2054</v>
      </c>
      <c r="G43" s="80" t="s">
        <v>2226</v>
      </c>
      <c r="H43" s="36" t="s">
        <v>2227</v>
      </c>
      <c r="I43" s="1"/>
    </row>
    <row r="44" spans="1:9" ht="38.25">
      <c r="A44" s="1"/>
      <c r="B44" s="569" t="s">
        <v>187</v>
      </c>
      <c r="C44" s="569" t="s">
        <v>189</v>
      </c>
      <c r="D44" s="333" t="s">
        <v>31</v>
      </c>
      <c r="E44" s="121" t="s">
        <v>2229</v>
      </c>
      <c r="F44" s="360" t="s">
        <v>2230</v>
      </c>
      <c r="G44" s="212" t="s">
        <v>2045</v>
      </c>
      <c r="H44" s="333" t="s">
        <v>55</v>
      </c>
      <c r="I44" s="1"/>
    </row>
    <row r="45" spans="1:9" ht="38.25">
      <c r="A45" s="1"/>
      <c r="B45" s="569" t="s">
        <v>433</v>
      </c>
      <c r="C45" s="569" t="s">
        <v>434</v>
      </c>
      <c r="D45" s="333" t="s">
        <v>190</v>
      </c>
      <c r="E45" s="121" t="s">
        <v>2234</v>
      </c>
      <c r="F45" s="360" t="s">
        <v>1848</v>
      </c>
      <c r="G45" s="415" t="str">
        <f>HYPERLINK("https://www.youtube.com/watch?v=Z104iHDVPDM","Урок для девушек.
https://www.youtube.com/watch?v=Z104iHDVPDM")</f>
        <v>Урок для девушек.
https://www.youtube.com/watch?v=Z104iHDVPDM</v>
      </c>
      <c r="H45" s="353" t="s">
        <v>55</v>
      </c>
      <c r="I45" s="1"/>
    </row>
    <row r="46" spans="1:9" ht="38.25">
      <c r="A46" s="1"/>
      <c r="B46" s="569" t="s">
        <v>1091</v>
      </c>
      <c r="C46" s="572" t="s">
        <v>1092</v>
      </c>
      <c r="D46" s="333" t="s">
        <v>31</v>
      </c>
      <c r="E46" s="194" t="s">
        <v>2237</v>
      </c>
      <c r="F46" s="333" t="s">
        <v>1579</v>
      </c>
      <c r="G46" s="356" t="str">
        <f>HYPERLINK("https://rusmuseumvrm.ru/data/vtours/nikolay_1/index.html?lp=1&amp;lang=ru","Виртуальный тур о личности и государственной деятельности императора Николая I")</f>
        <v>Виртуальный тур о личности и государственной деятельности императора Николая I</v>
      </c>
      <c r="H46" s="333" t="s">
        <v>55</v>
      </c>
      <c r="I46" s="1"/>
    </row>
    <row r="47" spans="1:9" ht="18" customHeight="1">
      <c r="A47" s="1"/>
      <c r="B47" s="841"/>
      <c r="C47" s="840"/>
      <c r="D47" s="840"/>
      <c r="E47" s="840"/>
      <c r="F47" s="840"/>
      <c r="G47" s="840"/>
      <c r="H47" s="840"/>
      <c r="I47" s="1"/>
    </row>
    <row r="48" spans="1:9" ht="12.75">
      <c r="A48" s="1"/>
      <c r="B48" s="379"/>
      <c r="C48" s="379"/>
      <c r="D48" s="301"/>
      <c r="E48" s="300"/>
      <c r="F48" s="301"/>
      <c r="G48" s="301"/>
      <c r="H48" s="301"/>
      <c r="I48" s="1"/>
    </row>
    <row r="49" spans="1:9" ht="12.75">
      <c r="A49" s="1"/>
      <c r="B49" s="379"/>
      <c r="C49" s="379"/>
      <c r="D49" s="301"/>
      <c r="E49" s="300"/>
      <c r="F49" s="301"/>
      <c r="G49" s="348"/>
      <c r="H49" s="348"/>
      <c r="I49" s="1"/>
    </row>
    <row r="50" spans="1:9" ht="12.75">
      <c r="A50" s="1"/>
      <c r="B50" s="379"/>
      <c r="C50" s="379"/>
      <c r="D50" s="301"/>
      <c r="E50" s="300"/>
      <c r="F50" s="301"/>
      <c r="G50" s="301"/>
      <c r="H50" s="301"/>
      <c r="I50" s="1"/>
    </row>
    <row r="51" spans="1:9" ht="15.75" customHeight="1">
      <c r="A51" s="1"/>
      <c r="B51" s="902"/>
      <c r="C51" s="840"/>
      <c r="D51" s="840"/>
      <c r="E51" s="840"/>
      <c r="F51" s="840"/>
      <c r="G51" s="840"/>
      <c r="H51" s="840"/>
      <c r="I51" s="1"/>
    </row>
    <row r="52" spans="1:9" ht="12.75">
      <c r="A52" s="1"/>
      <c r="B52" s="379"/>
      <c r="C52" s="379"/>
      <c r="D52" s="301"/>
      <c r="E52" s="27"/>
      <c r="F52" s="79"/>
      <c r="G52" s="301"/>
      <c r="H52" s="301"/>
      <c r="I52" s="1"/>
    </row>
    <row r="53" spans="1:9" ht="12.75">
      <c r="A53" s="1"/>
      <c r="B53" s="849"/>
      <c r="C53" s="849"/>
      <c r="D53" s="27"/>
      <c r="E53" s="27"/>
      <c r="F53" s="115"/>
      <c r="G53" s="646"/>
      <c r="H53" s="115"/>
      <c r="I53" s="1"/>
    </row>
    <row r="54" spans="1:9" ht="12.75">
      <c r="A54" s="1"/>
      <c r="B54" s="840"/>
      <c r="C54" s="840"/>
      <c r="D54" s="301"/>
      <c r="E54" s="27"/>
      <c r="F54" s="301"/>
      <c r="G54" s="301"/>
      <c r="H54" s="301"/>
      <c r="I54" s="1"/>
    </row>
    <row r="55" spans="1:9" ht="12.75">
      <c r="A55" s="1"/>
      <c r="B55" s="379"/>
      <c r="C55" s="379"/>
      <c r="D55" s="301"/>
      <c r="E55" s="300"/>
      <c r="F55" s="301"/>
      <c r="G55" s="301"/>
      <c r="H55" s="301"/>
      <c r="I55" s="1"/>
    </row>
    <row r="56" spans="1:9" ht="12.75">
      <c r="A56" s="1"/>
      <c r="B56" s="379"/>
      <c r="C56" s="379"/>
      <c r="D56" s="301"/>
      <c r="E56" s="205"/>
      <c r="F56" s="301"/>
      <c r="G56" s="348"/>
      <c r="H56" s="301"/>
      <c r="I56" s="1"/>
    </row>
    <row r="57" spans="1:9" ht="12.75">
      <c r="A57" s="1"/>
      <c r="B57" s="849"/>
      <c r="C57" s="908"/>
      <c r="D57" s="301"/>
      <c r="E57" s="205"/>
      <c r="F57" s="301"/>
      <c r="G57" s="348"/>
      <c r="H57" s="301"/>
      <c r="I57" s="1"/>
    </row>
    <row r="58" spans="1:9" ht="12.75">
      <c r="A58" s="1"/>
      <c r="B58" s="840"/>
      <c r="C58" s="840"/>
      <c r="D58" s="301"/>
      <c r="E58" s="205"/>
      <c r="F58" s="301"/>
      <c r="G58" s="348"/>
      <c r="H58" s="301"/>
      <c r="I58" s="1"/>
    </row>
    <row r="59" spans="1:9" ht="18">
      <c r="A59" s="1"/>
      <c r="B59" s="867"/>
      <c r="C59" s="840"/>
      <c r="D59" s="840"/>
      <c r="E59" s="840"/>
      <c r="F59" s="840"/>
      <c r="G59" s="840"/>
      <c r="H59" s="840"/>
      <c r="I59" s="1"/>
    </row>
    <row r="60" spans="1:9" ht="12.75">
      <c r="A60" s="1"/>
      <c r="B60" s="594"/>
      <c r="C60" s="379"/>
      <c r="D60" s="301"/>
      <c r="E60" s="27"/>
      <c r="F60" s="301"/>
      <c r="G60" s="301"/>
      <c r="H60" s="301"/>
      <c r="I60" s="1"/>
    </row>
    <row r="61" spans="1:9" ht="12.75">
      <c r="A61" s="1"/>
      <c r="B61" s="865"/>
      <c r="C61" s="849"/>
      <c r="D61" s="301"/>
      <c r="E61" s="300"/>
      <c r="F61" s="650"/>
      <c r="G61" s="348"/>
      <c r="H61" s="637"/>
      <c r="I61" s="1"/>
    </row>
    <row r="62" spans="1:9" ht="12.75">
      <c r="A62" s="1"/>
      <c r="B62" s="840"/>
      <c r="C62" s="840"/>
      <c r="D62" s="301"/>
      <c r="E62" s="163"/>
      <c r="F62" s="301"/>
      <c r="G62" s="310"/>
      <c r="H62" s="301"/>
      <c r="I62" s="1"/>
    </row>
    <row r="63" spans="1:9" ht="12.75">
      <c r="A63" s="1"/>
      <c r="B63" s="865"/>
      <c r="C63" s="865"/>
      <c r="D63" s="301"/>
      <c r="E63" s="27"/>
      <c r="F63" s="301"/>
      <c r="G63" s="301"/>
      <c r="H63" s="301"/>
      <c r="I63" s="1"/>
    </row>
    <row r="64" spans="1:9" ht="12.75">
      <c r="A64" s="1"/>
      <c r="B64" s="840"/>
      <c r="C64" s="840"/>
      <c r="D64" s="301"/>
      <c r="E64" s="652"/>
      <c r="F64" s="301"/>
      <c r="G64" s="348"/>
      <c r="H64" s="301"/>
      <c r="I64" s="1"/>
    </row>
    <row r="65" spans="1:9" ht="15.75" customHeight="1">
      <c r="A65" s="1"/>
      <c r="B65" s="902"/>
      <c r="C65" s="840"/>
      <c r="D65" s="840"/>
      <c r="E65" s="840"/>
      <c r="F65" s="840"/>
      <c r="G65" s="840"/>
      <c r="H65" s="840"/>
      <c r="I65" s="1"/>
    </row>
    <row r="66" spans="1:9" ht="12.75">
      <c r="A66" s="1"/>
      <c r="B66" s="594"/>
      <c r="C66" s="378"/>
      <c r="D66" s="301"/>
      <c r="E66" s="300"/>
      <c r="F66" s="301"/>
      <c r="G66" s="301"/>
      <c r="H66" s="301"/>
      <c r="I66" s="1"/>
    </row>
    <row r="67" spans="1:9" ht="12.75">
      <c r="A67" s="1"/>
      <c r="B67" s="594"/>
      <c r="C67" s="379"/>
      <c r="D67" s="301"/>
      <c r="E67" s="300"/>
      <c r="F67" s="301"/>
      <c r="G67" s="348"/>
      <c r="H67" s="348"/>
      <c r="I67" s="1"/>
    </row>
    <row r="68" spans="1:9" ht="12.75">
      <c r="A68" s="1"/>
      <c r="B68" s="236"/>
      <c r="C68" s="236"/>
      <c r="D68" s="79"/>
      <c r="E68" s="79"/>
      <c r="F68" s="79"/>
      <c r="G68" s="227"/>
      <c r="H68" s="79"/>
      <c r="I68" s="1"/>
    </row>
    <row r="69" spans="1:9" ht="12.75">
      <c r="A69" s="1"/>
      <c r="B69" s="236"/>
      <c r="C69" s="236"/>
      <c r="D69" s="175"/>
      <c r="E69" s="391"/>
      <c r="F69" s="175"/>
      <c r="G69" s="175"/>
      <c r="H69" s="175"/>
      <c r="I69" s="1"/>
    </row>
    <row r="70" spans="1:9" ht="12.75">
      <c r="A70" s="1"/>
      <c r="B70" s="236"/>
      <c r="C70" s="236"/>
      <c r="D70" s="175"/>
      <c r="E70" s="175"/>
      <c r="F70" s="175"/>
      <c r="G70" s="175"/>
      <c r="H70" s="175"/>
      <c r="I70" s="1"/>
    </row>
    <row r="71" spans="1:9" ht="12.75">
      <c r="A71" s="1"/>
      <c r="B71" s="318"/>
      <c r="C71" s="175"/>
      <c r="D71" s="175"/>
      <c r="E71" s="175"/>
      <c r="F71" s="175"/>
      <c r="G71" s="175"/>
      <c r="H71" s="175"/>
      <c r="I71" s="1"/>
    </row>
    <row r="72" spans="1:9" ht="12.75">
      <c r="A72" s="1"/>
      <c r="B72" s="175"/>
      <c r="C72" s="175"/>
      <c r="D72" s="175"/>
      <c r="E72" s="175"/>
      <c r="F72" s="175"/>
      <c r="G72" s="175"/>
      <c r="H72" s="175"/>
      <c r="I72" s="1"/>
    </row>
    <row r="73" spans="1:9" ht="12.75">
      <c r="A73" s="1"/>
      <c r="B73" s="175"/>
      <c r="C73" s="175"/>
      <c r="D73" s="175"/>
      <c r="E73" s="175"/>
      <c r="F73" s="175"/>
      <c r="G73" s="175"/>
      <c r="H73" s="175"/>
      <c r="I73" s="1"/>
    </row>
    <row r="74" spans="1:9" ht="12.75">
      <c r="A74" s="1"/>
      <c r="B74" s="175"/>
      <c r="C74" s="175"/>
      <c r="D74" s="175"/>
      <c r="E74" s="175"/>
      <c r="F74" s="175"/>
      <c r="G74" s="175"/>
      <c r="H74" s="175"/>
      <c r="I74" s="1"/>
    </row>
    <row r="75" spans="1:9" ht="12.75">
      <c r="A75" s="1"/>
      <c r="B75" s="175"/>
      <c r="C75" s="175"/>
      <c r="D75" s="175"/>
      <c r="E75" s="175"/>
      <c r="F75" s="175"/>
      <c r="G75" s="175"/>
      <c r="H75" s="175"/>
      <c r="I75" s="1"/>
    </row>
    <row r="76" spans="1:9" ht="12.75">
      <c r="A76" s="1"/>
      <c r="B76" s="175"/>
      <c r="C76" s="175"/>
      <c r="D76" s="175"/>
      <c r="E76" s="175"/>
      <c r="F76" s="175"/>
      <c r="G76" s="175"/>
      <c r="H76" s="175"/>
      <c r="I76" s="1"/>
    </row>
    <row r="77" spans="1:9" ht="12.75">
      <c r="A77" s="1"/>
      <c r="B77" s="175"/>
      <c r="C77" s="175"/>
      <c r="D77" s="175"/>
      <c r="E77" s="175"/>
      <c r="F77" s="175"/>
      <c r="G77" s="175"/>
      <c r="H77" s="175"/>
      <c r="I77" s="1"/>
    </row>
    <row r="78" spans="1:9" ht="12.75">
      <c r="A78" s="1"/>
      <c r="B78" s="175"/>
      <c r="C78" s="175"/>
      <c r="D78" s="175"/>
      <c r="E78" s="175"/>
      <c r="F78" s="175"/>
      <c r="G78" s="175"/>
      <c r="H78" s="175"/>
      <c r="I78" s="1"/>
    </row>
    <row r="79" spans="1:9" ht="12.75">
      <c r="A79" s="1"/>
      <c r="B79" s="175"/>
      <c r="C79" s="175"/>
      <c r="D79" s="175"/>
      <c r="E79" s="175"/>
      <c r="F79" s="175"/>
      <c r="G79" s="175"/>
      <c r="H79" s="175"/>
      <c r="I79" s="1"/>
    </row>
    <row r="80" spans="1:9" ht="12.75">
      <c r="A80" s="1"/>
      <c r="B80" s="175"/>
      <c r="C80" s="175"/>
      <c r="D80" s="175"/>
      <c r="E80" s="175"/>
      <c r="F80" s="175"/>
      <c r="G80" s="175"/>
      <c r="H80" s="175"/>
      <c r="I80" s="1"/>
    </row>
    <row r="81" spans="1:9" ht="12.75">
      <c r="A81" s="1"/>
      <c r="B81" s="175"/>
      <c r="C81" s="175"/>
      <c r="D81" s="175"/>
      <c r="E81" s="175"/>
      <c r="F81" s="175"/>
      <c r="G81" s="175"/>
      <c r="H81" s="175"/>
      <c r="I81" s="1"/>
    </row>
    <row r="82" spans="1:9" ht="12.75">
      <c r="A82" s="1"/>
      <c r="B82" s="175"/>
      <c r="C82" s="175"/>
      <c r="D82" s="175"/>
      <c r="E82" s="175"/>
      <c r="F82" s="175"/>
      <c r="G82" s="175"/>
      <c r="H82" s="175"/>
      <c r="I82" s="1"/>
    </row>
    <row r="83" spans="1:9" ht="12.75">
      <c r="A83" s="1"/>
      <c r="B83" s="175"/>
      <c r="C83" s="175"/>
      <c r="D83" s="175"/>
      <c r="E83" s="175"/>
      <c r="F83" s="175"/>
      <c r="G83" s="175"/>
      <c r="H83" s="175"/>
      <c r="I83" s="1"/>
    </row>
    <row r="84" spans="1:9" ht="12.75">
      <c r="A84" s="1"/>
      <c r="B84" s="175"/>
      <c r="C84" s="175"/>
      <c r="D84" s="175"/>
      <c r="E84" s="175"/>
      <c r="F84" s="175"/>
      <c r="G84" s="175"/>
      <c r="H84" s="175"/>
      <c r="I84" s="1"/>
    </row>
    <row r="85" spans="1:9" ht="12.75">
      <c r="A85" s="1"/>
      <c r="B85" s="175"/>
      <c r="C85" s="175"/>
      <c r="D85" s="175"/>
      <c r="E85" s="175"/>
      <c r="F85" s="175"/>
      <c r="G85" s="175"/>
      <c r="H85" s="175"/>
      <c r="I85" s="1"/>
    </row>
    <row r="86" spans="1:9" ht="12.75">
      <c r="A86" s="1"/>
      <c r="B86" s="175"/>
      <c r="C86" s="175"/>
      <c r="D86" s="175"/>
      <c r="E86" s="175"/>
      <c r="F86" s="175"/>
      <c r="G86" s="175"/>
      <c r="H86" s="175"/>
      <c r="I86" s="1"/>
    </row>
    <row r="87" spans="1:9" ht="12.75">
      <c r="A87" s="1"/>
      <c r="B87" s="175"/>
      <c r="C87" s="175"/>
      <c r="D87" s="175"/>
      <c r="E87" s="175"/>
      <c r="F87" s="175"/>
      <c r="G87" s="175"/>
      <c r="H87" s="175"/>
      <c r="I87" s="1"/>
    </row>
    <row r="88" spans="1:9" ht="12.75">
      <c r="A88" s="1"/>
      <c r="B88" s="175"/>
      <c r="C88" s="175"/>
      <c r="D88" s="175"/>
      <c r="E88" s="175"/>
      <c r="F88" s="175"/>
      <c r="G88" s="175"/>
      <c r="H88" s="175"/>
      <c r="I88" s="1"/>
    </row>
    <row r="89" spans="1:9" ht="12.75">
      <c r="A89" s="1"/>
      <c r="B89" s="175"/>
      <c r="C89" s="175"/>
      <c r="D89" s="175"/>
      <c r="E89" s="175"/>
      <c r="F89" s="175"/>
      <c r="G89" s="175"/>
      <c r="H89" s="175"/>
      <c r="I89" s="1"/>
    </row>
    <row r="90" spans="1:9" ht="12.75">
      <c r="A90" s="1"/>
      <c r="B90" s="175"/>
      <c r="C90" s="175"/>
      <c r="D90" s="175"/>
      <c r="E90" s="175"/>
      <c r="F90" s="175"/>
      <c r="G90" s="175"/>
      <c r="H90" s="175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</sheetData>
  <mergeCells count="29">
    <mergeCell ref="B47:H47"/>
    <mergeCell ref="B51:H51"/>
    <mergeCell ref="B53:B54"/>
    <mergeCell ref="C53:C54"/>
    <mergeCell ref="B1:H1"/>
    <mergeCell ref="B2:H2"/>
    <mergeCell ref="B6:B7"/>
    <mergeCell ref="C6:C7"/>
    <mergeCell ref="B8:H8"/>
    <mergeCell ref="B12:B13"/>
    <mergeCell ref="C12:C13"/>
    <mergeCell ref="B29:B30"/>
    <mergeCell ref="C29:C30"/>
    <mergeCell ref="B31:H31"/>
    <mergeCell ref="B37:H37"/>
    <mergeCell ref="B41:H41"/>
    <mergeCell ref="B14:B15"/>
    <mergeCell ref="C14:C15"/>
    <mergeCell ref="B16:H16"/>
    <mergeCell ref="B20:H20"/>
    <mergeCell ref="B26:H26"/>
    <mergeCell ref="B57:B58"/>
    <mergeCell ref="B59:H59"/>
    <mergeCell ref="B61:B62"/>
    <mergeCell ref="C61:C62"/>
    <mergeCell ref="B63:B64"/>
    <mergeCell ref="C63:C64"/>
    <mergeCell ref="B65:H65"/>
    <mergeCell ref="C57:C58"/>
  </mergeCells>
  <conditionalFormatting sqref="F5">
    <cfRule type="colorScale" priority="2">
      <colorScale>
        <cfvo type="min"/>
        <cfvo type="max"/>
        <color rgb="FF57BB8A"/>
        <color rgb="FFFFFFFF"/>
      </colorScale>
    </cfRule>
  </conditionalFormatting>
  <hyperlinks>
    <hyperlink ref="G12" r:id="rId1"/>
    <hyperlink ref="G35" r:id="rId2"/>
    <hyperlink ref="G44" r:id="rId3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J974"/>
  <sheetViews>
    <sheetView workbookViewId="0">
      <selection activeCell="J3" sqref="J1:P1048576"/>
    </sheetView>
  </sheetViews>
  <sheetFormatPr defaultColWidth="14.42578125" defaultRowHeight="15.75" customHeight="1"/>
  <cols>
    <col min="1" max="1" width="7.7109375" customWidth="1"/>
    <col min="2" max="2" width="11.140625" customWidth="1"/>
    <col min="4" max="4" width="23.85546875" customWidth="1"/>
    <col min="5" max="5" width="28.140625" customWidth="1"/>
    <col min="6" max="6" width="27.85546875" customWidth="1"/>
    <col min="7" max="7" width="33" customWidth="1"/>
    <col min="8" max="8" width="31.42578125" customWidth="1"/>
  </cols>
  <sheetData>
    <row r="1" spans="1:10" ht="32.25" customHeight="1">
      <c r="A1" s="1"/>
      <c r="B1" s="842" t="s">
        <v>2087</v>
      </c>
      <c r="C1" s="836"/>
      <c r="D1" s="836"/>
      <c r="E1" s="836"/>
      <c r="F1" s="836"/>
      <c r="G1" s="836"/>
      <c r="H1" s="837"/>
      <c r="I1" s="1"/>
      <c r="J1" s="1"/>
    </row>
    <row r="2" spans="1:10" ht="23.25" customHeight="1">
      <c r="A2" s="1"/>
      <c r="B2" s="835" t="s">
        <v>2088</v>
      </c>
      <c r="C2" s="836"/>
      <c r="D2" s="836"/>
      <c r="E2" s="836"/>
      <c r="F2" s="836"/>
      <c r="G2" s="836"/>
      <c r="H2" s="837"/>
      <c r="I2" s="1"/>
      <c r="J2" s="1"/>
    </row>
    <row r="3" spans="1:10" ht="25.5">
      <c r="A3" s="1"/>
      <c r="B3" s="13" t="s">
        <v>11</v>
      </c>
      <c r="C3" s="13" t="s">
        <v>13</v>
      </c>
      <c r="D3" s="13" t="s">
        <v>14</v>
      </c>
      <c r="E3" s="13" t="s">
        <v>1884</v>
      </c>
      <c r="F3" s="13" t="s">
        <v>16</v>
      </c>
      <c r="G3" s="13" t="s">
        <v>17</v>
      </c>
      <c r="H3" s="13" t="s">
        <v>18</v>
      </c>
      <c r="I3" s="1"/>
      <c r="J3" s="1"/>
    </row>
    <row r="4" spans="1:10" ht="38.25">
      <c r="A4" s="1"/>
      <c r="B4" s="13" t="s">
        <v>29</v>
      </c>
      <c r="C4" s="13" t="s">
        <v>30</v>
      </c>
      <c r="D4" s="23" t="s">
        <v>1405</v>
      </c>
      <c r="E4" s="23" t="s">
        <v>2089</v>
      </c>
      <c r="F4" s="23" t="s">
        <v>1966</v>
      </c>
      <c r="G4" s="222" t="s">
        <v>2090</v>
      </c>
      <c r="H4" s="23" t="s">
        <v>2091</v>
      </c>
      <c r="I4" s="1"/>
      <c r="J4" s="1"/>
    </row>
    <row r="5" spans="1:10" ht="51">
      <c r="A5" s="1"/>
      <c r="B5" s="13" t="s">
        <v>77</v>
      </c>
      <c r="C5" s="13" t="s">
        <v>79</v>
      </c>
      <c r="D5" s="23" t="s">
        <v>2092</v>
      </c>
      <c r="E5" s="23" t="s">
        <v>2093</v>
      </c>
      <c r="F5" s="23" t="s">
        <v>2094</v>
      </c>
      <c r="G5" s="65" t="s">
        <v>2060</v>
      </c>
      <c r="H5" s="23" t="s">
        <v>2061</v>
      </c>
      <c r="I5" s="1"/>
      <c r="J5" s="1"/>
    </row>
    <row r="6" spans="1:10" ht="38.25">
      <c r="A6" s="1"/>
      <c r="B6" s="13" t="s">
        <v>99</v>
      </c>
      <c r="C6" s="13" t="s">
        <v>101</v>
      </c>
      <c r="D6" s="23" t="s">
        <v>977</v>
      </c>
      <c r="E6" s="23" t="s">
        <v>2095</v>
      </c>
      <c r="F6" s="23" t="s">
        <v>2096</v>
      </c>
      <c r="G6" s="65" t="s">
        <v>2097</v>
      </c>
      <c r="H6" s="65" t="s">
        <v>2098</v>
      </c>
      <c r="I6" s="1"/>
      <c r="J6" s="1"/>
    </row>
    <row r="7" spans="1:10" ht="12.75" customHeight="1">
      <c r="A7" s="1"/>
      <c r="B7" s="903" t="s">
        <v>128</v>
      </c>
      <c r="C7" s="836"/>
      <c r="D7" s="836"/>
      <c r="E7" s="836"/>
      <c r="F7" s="836"/>
      <c r="G7" s="836"/>
      <c r="H7" s="837"/>
      <c r="I7" s="1"/>
      <c r="J7" s="1"/>
    </row>
    <row r="8" spans="1:10" ht="51">
      <c r="A8" s="1"/>
      <c r="B8" s="847" t="s">
        <v>142</v>
      </c>
      <c r="C8" s="847" t="s">
        <v>145</v>
      </c>
      <c r="D8" s="23" t="s">
        <v>2103</v>
      </c>
      <c r="E8" s="113" t="s">
        <v>2104</v>
      </c>
      <c r="F8" s="452" t="s">
        <v>2105</v>
      </c>
      <c r="G8" s="113" t="s">
        <v>2106</v>
      </c>
      <c r="H8" s="272" t="s">
        <v>380</v>
      </c>
      <c r="I8" s="1"/>
      <c r="J8" s="1"/>
    </row>
    <row r="9" spans="1:10" ht="51">
      <c r="A9" s="1"/>
      <c r="B9" s="848"/>
      <c r="C9" s="876"/>
      <c r="D9" s="113" t="s">
        <v>31</v>
      </c>
      <c r="E9" s="113" t="s">
        <v>2108</v>
      </c>
      <c r="F9" s="100" t="s">
        <v>1886</v>
      </c>
      <c r="G9" s="561" t="s">
        <v>1712</v>
      </c>
      <c r="H9" s="272" t="s">
        <v>380</v>
      </c>
      <c r="I9" s="1"/>
      <c r="J9" s="1"/>
    </row>
    <row r="10" spans="1:10" ht="38.25">
      <c r="A10" s="1"/>
      <c r="B10" s="13" t="s">
        <v>166</v>
      </c>
      <c r="C10" s="13" t="s">
        <v>167</v>
      </c>
      <c r="D10" s="23" t="s">
        <v>31</v>
      </c>
      <c r="E10" s="23" t="s">
        <v>2110</v>
      </c>
      <c r="F10" s="23" t="s">
        <v>2111</v>
      </c>
      <c r="G10" s="23" t="s">
        <v>2112</v>
      </c>
      <c r="H10" s="23" t="s">
        <v>2113</v>
      </c>
      <c r="I10" s="1"/>
      <c r="J10" s="1"/>
    </row>
    <row r="11" spans="1:10" ht="28.5" customHeight="1">
      <c r="A11" s="1"/>
      <c r="B11" s="13" t="s">
        <v>187</v>
      </c>
      <c r="C11" s="203" t="s">
        <v>189</v>
      </c>
      <c r="D11" s="23" t="s">
        <v>81</v>
      </c>
      <c r="E11" s="23" t="s">
        <v>2116</v>
      </c>
      <c r="F11" s="112" t="s">
        <v>2117</v>
      </c>
      <c r="G11" s="214" t="s">
        <v>2118</v>
      </c>
      <c r="H11" s="112" t="s">
        <v>55</v>
      </c>
      <c r="I11" s="1"/>
      <c r="J11" s="1"/>
    </row>
    <row r="12" spans="1:10" ht="51.75" customHeight="1">
      <c r="A12" s="1"/>
      <c r="B12" s="176" t="s">
        <v>433</v>
      </c>
      <c r="C12" s="206" t="s">
        <v>434</v>
      </c>
      <c r="D12" s="23" t="s">
        <v>2120</v>
      </c>
      <c r="E12" s="23" t="s">
        <v>2121</v>
      </c>
      <c r="F12" s="20" t="s">
        <v>2122</v>
      </c>
      <c r="G12" s="25" t="s">
        <v>2028</v>
      </c>
      <c r="H12" s="20" t="s">
        <v>2029</v>
      </c>
      <c r="I12" s="1"/>
      <c r="J12" s="1"/>
    </row>
    <row r="13" spans="1:10" ht="13.5" customHeight="1">
      <c r="A13" s="1"/>
      <c r="B13" s="835" t="s">
        <v>219</v>
      </c>
      <c r="C13" s="836"/>
      <c r="D13" s="836"/>
      <c r="E13" s="836"/>
      <c r="F13" s="836"/>
      <c r="G13" s="836"/>
      <c r="H13" s="837"/>
      <c r="I13" s="1"/>
      <c r="J13" s="1"/>
    </row>
    <row r="14" spans="1:10" ht="25.5">
      <c r="A14" s="1"/>
      <c r="B14" s="13" t="s">
        <v>29</v>
      </c>
      <c r="C14" s="13" t="s">
        <v>30</v>
      </c>
      <c r="D14" s="32" t="s">
        <v>778</v>
      </c>
      <c r="E14" s="75" t="s">
        <v>2123</v>
      </c>
      <c r="F14" s="75" t="s">
        <v>2124</v>
      </c>
      <c r="G14" s="642" t="s">
        <v>2125</v>
      </c>
      <c r="H14" s="75" t="s">
        <v>2127</v>
      </c>
      <c r="I14" s="1"/>
      <c r="J14" s="1"/>
    </row>
    <row r="15" spans="1:10" ht="76.5">
      <c r="A15" s="1"/>
      <c r="B15" s="13" t="s">
        <v>77</v>
      </c>
      <c r="C15" s="13" t="s">
        <v>79</v>
      </c>
      <c r="D15" s="32" t="s">
        <v>2129</v>
      </c>
      <c r="E15" s="32" t="s">
        <v>2130</v>
      </c>
      <c r="F15" s="32" t="s">
        <v>2131</v>
      </c>
      <c r="G15" s="32" t="s">
        <v>2132</v>
      </c>
      <c r="H15" s="32" t="s">
        <v>2133</v>
      </c>
      <c r="I15" s="1"/>
      <c r="J15" s="1"/>
    </row>
    <row r="16" spans="1:10" ht="25.5">
      <c r="A16" s="1"/>
      <c r="B16" s="13" t="s">
        <v>99</v>
      </c>
      <c r="C16" s="13" t="s">
        <v>101</v>
      </c>
      <c r="D16" s="113" t="s">
        <v>81</v>
      </c>
      <c r="E16" s="32" t="s">
        <v>2134</v>
      </c>
      <c r="F16" s="32" t="s">
        <v>1999</v>
      </c>
      <c r="G16" s="188" t="s">
        <v>2000</v>
      </c>
      <c r="H16" s="32" t="s">
        <v>380</v>
      </c>
      <c r="I16" s="1"/>
      <c r="J16" s="1"/>
    </row>
    <row r="17" spans="1:10" ht="12.75" customHeight="1">
      <c r="A17" s="1"/>
      <c r="B17" s="903" t="s">
        <v>128</v>
      </c>
      <c r="C17" s="836"/>
      <c r="D17" s="836"/>
      <c r="E17" s="836"/>
      <c r="F17" s="836"/>
      <c r="G17" s="836"/>
      <c r="H17" s="837"/>
      <c r="I17" s="1"/>
      <c r="J17" s="1"/>
    </row>
    <row r="18" spans="1:10" ht="25.5">
      <c r="A18" s="1"/>
      <c r="B18" s="13" t="s">
        <v>142</v>
      </c>
      <c r="C18" s="203" t="s">
        <v>145</v>
      </c>
      <c r="D18" s="32" t="s">
        <v>31</v>
      </c>
      <c r="E18" s="32" t="s">
        <v>2137</v>
      </c>
      <c r="F18" s="32" t="s">
        <v>2138</v>
      </c>
      <c r="G18" s="212" t="s">
        <v>2139</v>
      </c>
      <c r="H18" s="32" t="s">
        <v>2142</v>
      </c>
      <c r="I18" s="1"/>
      <c r="J18" s="1"/>
    </row>
    <row r="19" spans="1:10" ht="89.25">
      <c r="A19" s="1"/>
      <c r="B19" s="13" t="s">
        <v>166</v>
      </c>
      <c r="C19" s="13" t="s">
        <v>167</v>
      </c>
      <c r="D19" s="32" t="s">
        <v>31</v>
      </c>
      <c r="E19" s="191" t="s">
        <v>2144</v>
      </c>
      <c r="F19" s="32" t="s">
        <v>2002</v>
      </c>
      <c r="G19" s="193" t="str">
        <f>HYPERLINK("https://resh.edu.ru/subject/lesson/2141/main/","Посмотреть урок 28 в РЭШ, записать определения в тетрадь, ответить на вопросы 1-3 в учебнике (устно). В случае отсутствия связи прочитать биографию В.П. Астафьева (стр. 188-189), ответить на вопросы 1-3 в учебнике (устно).")</f>
        <v>Посмотреть урок 28 в РЭШ, записать определения в тетрадь, ответить на вопросы 1-3 в учебнике (устно). В случае отсутствия связи прочитать биографию В.П. Астафьева (стр. 188-189), ответить на вопросы 1-3 в учебнике (устно).</v>
      </c>
      <c r="H19" s="32" t="s">
        <v>2003</v>
      </c>
      <c r="I19" s="1"/>
      <c r="J19" s="1"/>
    </row>
    <row r="20" spans="1:10" ht="25.5">
      <c r="A20" s="1"/>
      <c r="B20" s="847" t="s">
        <v>187</v>
      </c>
      <c r="C20" s="847" t="s">
        <v>189</v>
      </c>
      <c r="D20" s="32" t="s">
        <v>1774</v>
      </c>
      <c r="E20" s="23" t="s">
        <v>2149</v>
      </c>
      <c r="F20" s="32" t="s">
        <v>2014</v>
      </c>
      <c r="G20" s="75" t="s">
        <v>2015</v>
      </c>
      <c r="H20" s="75" t="s">
        <v>2016</v>
      </c>
      <c r="I20" s="1"/>
      <c r="J20" s="1"/>
    </row>
    <row r="21" spans="1:10" ht="51">
      <c r="A21" s="1"/>
      <c r="B21" s="848"/>
      <c r="C21" s="848"/>
      <c r="D21" s="23" t="s">
        <v>1774</v>
      </c>
      <c r="E21" s="23" t="s">
        <v>2150</v>
      </c>
      <c r="F21" s="452" t="s">
        <v>2105</v>
      </c>
      <c r="G21" s="73" t="s">
        <v>2151</v>
      </c>
      <c r="H21" s="73" t="s">
        <v>2151</v>
      </c>
      <c r="I21" s="1"/>
      <c r="J21" s="1"/>
    </row>
    <row r="22" spans="1:10" ht="38.25">
      <c r="A22" s="1"/>
      <c r="B22" s="13" t="s">
        <v>433</v>
      </c>
      <c r="C22" s="13" t="s">
        <v>434</v>
      </c>
      <c r="D22" s="73" t="s">
        <v>287</v>
      </c>
      <c r="E22" s="186" t="s">
        <v>2153</v>
      </c>
      <c r="F22" s="73" t="s">
        <v>2154</v>
      </c>
      <c r="G22" s="73" t="s">
        <v>2155</v>
      </c>
      <c r="H22" s="73"/>
      <c r="I22" s="1"/>
      <c r="J22" s="1"/>
    </row>
    <row r="23" spans="1:10" ht="38.25">
      <c r="A23" s="1"/>
      <c r="B23" s="176" t="s">
        <v>1091</v>
      </c>
      <c r="C23" s="548" t="s">
        <v>1918</v>
      </c>
      <c r="D23" s="23" t="s">
        <v>598</v>
      </c>
      <c r="E23" s="23" t="s">
        <v>2162</v>
      </c>
      <c r="F23" s="627"/>
      <c r="G23" s="628"/>
      <c r="H23" s="113"/>
      <c r="I23" s="1"/>
      <c r="J23" s="1"/>
    </row>
    <row r="24" spans="1:10" ht="18">
      <c r="A24" s="1"/>
      <c r="B24" s="860" t="s">
        <v>252</v>
      </c>
      <c r="C24" s="836"/>
      <c r="D24" s="836"/>
      <c r="E24" s="836"/>
      <c r="F24" s="836"/>
      <c r="G24" s="836"/>
      <c r="H24" s="837"/>
      <c r="I24" s="1"/>
      <c r="J24" s="1"/>
    </row>
    <row r="25" spans="1:10" ht="38.25">
      <c r="A25" s="1"/>
      <c r="B25" s="343" t="s">
        <v>29</v>
      </c>
      <c r="C25" s="344" t="s">
        <v>30</v>
      </c>
      <c r="D25" s="23" t="s">
        <v>31</v>
      </c>
      <c r="E25" s="23" t="s">
        <v>2168</v>
      </c>
      <c r="F25" s="112" t="s">
        <v>2009</v>
      </c>
      <c r="G25" s="29" t="s">
        <v>2169</v>
      </c>
      <c r="H25" s="309" t="s">
        <v>55</v>
      </c>
      <c r="I25" s="1"/>
      <c r="J25" s="1"/>
    </row>
    <row r="26" spans="1:10" ht="51">
      <c r="A26" s="1"/>
      <c r="B26" s="343" t="s">
        <v>99</v>
      </c>
      <c r="C26" s="344" t="s">
        <v>101</v>
      </c>
      <c r="D26" s="328" t="s">
        <v>2177</v>
      </c>
      <c r="E26" s="385" t="s">
        <v>2178</v>
      </c>
      <c r="F26" s="328" t="s">
        <v>2179</v>
      </c>
      <c r="G26" s="349" t="s">
        <v>2180</v>
      </c>
      <c r="H26" s="328" t="s">
        <v>2182</v>
      </c>
      <c r="I26" s="1"/>
      <c r="J26" s="1"/>
    </row>
    <row r="27" spans="1:10" ht="47.25" customHeight="1">
      <c r="A27" s="1"/>
      <c r="B27" s="343" t="s">
        <v>77</v>
      </c>
      <c r="C27" s="344" t="s">
        <v>79</v>
      </c>
      <c r="D27" s="328" t="s">
        <v>1799</v>
      </c>
      <c r="E27" s="20" t="s">
        <v>2183</v>
      </c>
      <c r="F27" s="370" t="s">
        <v>1984</v>
      </c>
      <c r="G27" s="370" t="s">
        <v>2185</v>
      </c>
      <c r="H27" s="370" t="s">
        <v>2188</v>
      </c>
      <c r="I27" s="1"/>
      <c r="J27" s="1"/>
    </row>
    <row r="28" spans="1:10" ht="12.75" customHeight="1">
      <c r="A28" s="1"/>
      <c r="B28" s="903" t="s">
        <v>128</v>
      </c>
      <c r="C28" s="836"/>
      <c r="D28" s="836"/>
      <c r="E28" s="836"/>
      <c r="F28" s="836"/>
      <c r="G28" s="836"/>
      <c r="H28" s="837"/>
      <c r="I28" s="1"/>
      <c r="J28" s="1"/>
    </row>
    <row r="29" spans="1:10" ht="76.5">
      <c r="A29" s="1"/>
      <c r="B29" s="464" t="s">
        <v>142</v>
      </c>
      <c r="C29" s="344" t="s">
        <v>145</v>
      </c>
      <c r="D29" s="32" t="s">
        <v>1774</v>
      </c>
      <c r="E29" s="191" t="s">
        <v>2192</v>
      </c>
      <c r="F29" s="32" t="s">
        <v>1963</v>
      </c>
      <c r="G29" s="356" t="str">
        <f>HYPERLINK("https://resh.edu.ru/subject/lesson/3006/main/","Изучить п. 66, ответить на вопросы после параграфа, Выполнить тренировочные задания в РЭШ урок № 28 https://resh.edu.ru/subject/lesson/3006/main/")</f>
        <v>Изучить п. 66, ответить на вопросы после параграфа, Выполнить тренировочные задания в РЭШ урок № 28 https://resh.edu.ru/subject/lesson/3006/main/</v>
      </c>
      <c r="H29" s="32" t="s">
        <v>2196</v>
      </c>
      <c r="I29" s="1"/>
      <c r="J29" s="1"/>
    </row>
    <row r="30" spans="1:10" ht="38.25">
      <c r="A30" s="1"/>
      <c r="B30" s="464" t="s">
        <v>166</v>
      </c>
      <c r="C30" s="344" t="s">
        <v>167</v>
      </c>
      <c r="D30" s="32" t="s">
        <v>1774</v>
      </c>
      <c r="E30" s="191" t="s">
        <v>2199</v>
      </c>
      <c r="F30" s="32" t="s">
        <v>2200</v>
      </c>
      <c r="G30" s="32" t="s">
        <v>2201</v>
      </c>
      <c r="H30" s="32" t="s">
        <v>2202</v>
      </c>
      <c r="I30" s="1"/>
      <c r="J30" s="1"/>
    </row>
    <row r="31" spans="1:10" ht="38.25">
      <c r="A31" s="1"/>
      <c r="B31" s="464" t="s">
        <v>187</v>
      </c>
      <c r="C31" s="344" t="s">
        <v>189</v>
      </c>
      <c r="D31" s="23" t="s">
        <v>1774</v>
      </c>
      <c r="E31" s="191" t="s">
        <v>2203</v>
      </c>
      <c r="F31" s="32" t="s">
        <v>2037</v>
      </c>
      <c r="G31" s="32" t="s">
        <v>2190</v>
      </c>
      <c r="H31" s="32" t="s">
        <v>2039</v>
      </c>
      <c r="I31" s="1"/>
      <c r="J31" s="1"/>
    </row>
    <row r="32" spans="1:10" ht="51">
      <c r="A32" s="1"/>
      <c r="B32" s="464" t="s">
        <v>433</v>
      </c>
      <c r="C32" s="344" t="s">
        <v>434</v>
      </c>
      <c r="D32" s="73" t="s">
        <v>31</v>
      </c>
      <c r="E32" s="121" t="s">
        <v>2206</v>
      </c>
      <c r="F32" s="73" t="s">
        <v>2074</v>
      </c>
      <c r="G32" s="415" t="str">
        <f>HYPERLINK("https://yandex.ru/video/search?text=видеоурок%20оптические%20приборы%208%20класс","Посмотреть видео по ссылке  https://yandex.ru/video/search?text=видеоурок%20оптические%20приборы%208%20класс")</f>
        <v>Посмотреть видео по ссылке  https://yandex.ru/video/search?text=видеоурок%20оптические%20приборы%208%20класс</v>
      </c>
      <c r="H32" s="32" t="s">
        <v>55</v>
      </c>
      <c r="I32" s="1"/>
      <c r="J32" s="1"/>
    </row>
    <row r="33" spans="1:10" ht="13.5" customHeight="1">
      <c r="A33" s="1"/>
      <c r="B33" s="881" t="s">
        <v>278</v>
      </c>
      <c r="C33" s="862"/>
      <c r="D33" s="862"/>
      <c r="E33" s="862"/>
      <c r="F33" s="862"/>
      <c r="G33" s="862"/>
      <c r="H33" s="857"/>
      <c r="I33" s="1"/>
      <c r="J33" s="1"/>
    </row>
    <row r="34" spans="1:10" ht="51">
      <c r="A34" s="1"/>
      <c r="B34" s="464" t="s">
        <v>29</v>
      </c>
      <c r="C34" s="344" t="s">
        <v>30</v>
      </c>
      <c r="D34" s="417" t="s">
        <v>1902</v>
      </c>
      <c r="E34" s="32" t="s">
        <v>2208</v>
      </c>
      <c r="F34" s="328" t="s">
        <v>2209</v>
      </c>
      <c r="G34" s="328" t="s">
        <v>2211</v>
      </c>
      <c r="H34" s="328" t="s">
        <v>2212</v>
      </c>
      <c r="I34" s="1"/>
      <c r="J34" s="1"/>
    </row>
    <row r="35" spans="1:10" ht="38.25">
      <c r="A35" s="1"/>
      <c r="B35" s="464" t="s">
        <v>77</v>
      </c>
      <c r="C35" s="344" t="s">
        <v>79</v>
      </c>
      <c r="D35" s="417" t="s">
        <v>31</v>
      </c>
      <c r="E35" s="385" t="s">
        <v>2215</v>
      </c>
      <c r="F35" s="328" t="s">
        <v>2051</v>
      </c>
      <c r="G35" s="328" t="s">
        <v>1226</v>
      </c>
      <c r="H35" s="350" t="s">
        <v>1125</v>
      </c>
      <c r="I35" s="1"/>
      <c r="J35" s="1"/>
    </row>
    <row r="36" spans="1:10" ht="51">
      <c r="A36" s="1"/>
      <c r="B36" s="464" t="s">
        <v>99</v>
      </c>
      <c r="C36" s="344" t="s">
        <v>101</v>
      </c>
      <c r="D36" s="417" t="s">
        <v>1902</v>
      </c>
      <c r="E36" s="23" t="s">
        <v>2217</v>
      </c>
      <c r="F36" s="328" t="s">
        <v>2218</v>
      </c>
      <c r="G36" s="328" t="s">
        <v>2219</v>
      </c>
      <c r="H36" s="328" t="s">
        <v>2220</v>
      </c>
      <c r="I36" s="1"/>
      <c r="J36" s="1"/>
    </row>
    <row r="37" spans="1:10" ht="12.75" customHeight="1">
      <c r="A37" s="1"/>
      <c r="B37" s="903" t="s">
        <v>128</v>
      </c>
      <c r="C37" s="836"/>
      <c r="D37" s="836"/>
      <c r="E37" s="836"/>
      <c r="F37" s="836"/>
      <c r="G37" s="836"/>
      <c r="H37" s="837"/>
      <c r="I37" s="1"/>
      <c r="J37" s="1"/>
    </row>
    <row r="38" spans="1:10" ht="51">
      <c r="A38" s="1"/>
      <c r="B38" s="464" t="s">
        <v>142</v>
      </c>
      <c r="C38" s="344" t="s">
        <v>145</v>
      </c>
      <c r="D38" s="328" t="s">
        <v>31</v>
      </c>
      <c r="E38" s="385" t="s">
        <v>2228</v>
      </c>
      <c r="F38" s="328" t="s">
        <v>2231</v>
      </c>
      <c r="G38" s="475" t="str">
        <f>HYPERLINK("https://resh.edu.ru/subject/lesson/3262/start/","Посмотреть урок 50 в РЭШ, выполнить упр. 429. В случае отсутствия связи изучить п. 72, выполнить упр. 429")</f>
        <v>Посмотреть урок 50 в РЭШ, выполнить упр. 429. В случае отсутствия связи изучить п. 72, выполнить упр. 429</v>
      </c>
      <c r="H38" s="328" t="s">
        <v>2232</v>
      </c>
      <c r="I38" s="1"/>
      <c r="J38" s="1"/>
    </row>
    <row r="39" spans="1:10" ht="51">
      <c r="A39" s="1"/>
      <c r="B39" s="870" t="s">
        <v>166</v>
      </c>
      <c r="C39" s="856" t="s">
        <v>167</v>
      </c>
      <c r="D39" s="113" t="s">
        <v>31</v>
      </c>
      <c r="E39" s="113" t="s">
        <v>2233</v>
      </c>
      <c r="F39" s="100" t="s">
        <v>1886</v>
      </c>
      <c r="G39" s="561" t="s">
        <v>1712</v>
      </c>
      <c r="H39" s="272" t="s">
        <v>380</v>
      </c>
      <c r="I39" s="1"/>
      <c r="J39" s="1"/>
    </row>
    <row r="40" spans="1:10" ht="38.25">
      <c r="A40" s="1"/>
      <c r="B40" s="848"/>
      <c r="C40" s="857"/>
      <c r="D40" s="328" t="s">
        <v>2177</v>
      </c>
      <c r="E40" s="113" t="s">
        <v>2235</v>
      </c>
      <c r="F40" s="75" t="s">
        <v>2236</v>
      </c>
      <c r="G40" s="479" t="s">
        <v>2072</v>
      </c>
      <c r="H40" s="437" t="s">
        <v>380</v>
      </c>
      <c r="I40" s="1"/>
      <c r="J40" s="1"/>
    </row>
    <row r="41" spans="1:10" ht="25.5">
      <c r="A41" s="1"/>
      <c r="B41" s="419" t="s">
        <v>187</v>
      </c>
      <c r="C41" s="569" t="s">
        <v>189</v>
      </c>
      <c r="D41" s="333" t="s">
        <v>31</v>
      </c>
      <c r="E41" s="466" t="s">
        <v>2238</v>
      </c>
      <c r="F41" s="85" t="s">
        <v>2239</v>
      </c>
      <c r="G41" s="469" t="s">
        <v>2240</v>
      </c>
      <c r="H41" s="85" t="s">
        <v>2241</v>
      </c>
      <c r="I41" s="1"/>
      <c r="J41" s="1"/>
    </row>
    <row r="42" spans="1:10" ht="25.5">
      <c r="A42" s="1"/>
      <c r="B42" s="419" t="s">
        <v>433</v>
      </c>
      <c r="C42" s="419" t="s">
        <v>434</v>
      </c>
      <c r="D42" s="333" t="s">
        <v>31</v>
      </c>
      <c r="E42" s="255" t="s">
        <v>2242</v>
      </c>
      <c r="F42" s="98" t="s">
        <v>2243</v>
      </c>
      <c r="G42" s="630" t="s">
        <v>2048</v>
      </c>
      <c r="H42" s="85" t="s">
        <v>55</v>
      </c>
      <c r="I42" s="1"/>
      <c r="J42" s="1"/>
    </row>
    <row r="43" spans="1:10" ht="38.25">
      <c r="A43" s="1"/>
      <c r="B43" s="419" t="s">
        <v>1091</v>
      </c>
      <c r="C43" s="422" t="s">
        <v>1092</v>
      </c>
      <c r="D43" s="30" t="s">
        <v>31</v>
      </c>
      <c r="E43" s="255" t="s">
        <v>2244</v>
      </c>
      <c r="F43" s="85" t="s">
        <v>2044</v>
      </c>
      <c r="G43" s="212" t="s">
        <v>2045</v>
      </c>
      <c r="H43" s="85" t="s">
        <v>55</v>
      </c>
      <c r="I43" s="1"/>
      <c r="J43" s="1"/>
    </row>
    <row r="44" spans="1:10" ht="18">
      <c r="A44" s="1"/>
      <c r="B44" s="867"/>
      <c r="C44" s="840"/>
      <c r="D44" s="840"/>
      <c r="E44" s="840"/>
      <c r="F44" s="840"/>
      <c r="G44" s="840"/>
      <c r="H44" s="840"/>
      <c r="I44" s="1"/>
      <c r="J44" s="1"/>
    </row>
    <row r="45" spans="1:10" ht="12.75">
      <c r="A45" s="1"/>
      <c r="B45" s="379"/>
      <c r="C45" s="379"/>
      <c r="D45" s="301"/>
      <c r="E45" s="300"/>
      <c r="F45" s="301"/>
      <c r="G45" s="301"/>
      <c r="H45" s="301"/>
      <c r="I45" s="1"/>
      <c r="J45" s="1"/>
    </row>
    <row r="46" spans="1:10" ht="12.75">
      <c r="A46" s="1"/>
      <c r="B46" s="379"/>
      <c r="C46" s="379"/>
      <c r="D46" s="301"/>
      <c r="E46" s="300"/>
      <c r="F46" s="301"/>
      <c r="G46" s="301"/>
      <c r="H46" s="301"/>
      <c r="I46" s="1"/>
      <c r="J46" s="1"/>
    </row>
    <row r="47" spans="1:10" ht="12.75">
      <c r="A47" s="1"/>
      <c r="B47" s="379"/>
      <c r="C47" s="379"/>
      <c r="D47" s="299"/>
      <c r="E47" s="300"/>
      <c r="F47" s="299"/>
      <c r="G47" s="299"/>
      <c r="H47" s="299"/>
      <c r="I47" s="1"/>
      <c r="J47" s="1"/>
    </row>
    <row r="48" spans="1:10" ht="15.75" customHeight="1">
      <c r="A48" s="1"/>
      <c r="B48" s="902"/>
      <c r="C48" s="840"/>
      <c r="D48" s="840"/>
      <c r="E48" s="840"/>
      <c r="F48" s="840"/>
      <c r="G48" s="840"/>
      <c r="H48" s="840"/>
      <c r="I48" s="1"/>
      <c r="J48" s="1"/>
    </row>
    <row r="49" spans="1:10" ht="12.75">
      <c r="A49" s="1"/>
      <c r="B49" s="379"/>
      <c r="C49" s="379"/>
      <c r="D49" s="301"/>
      <c r="E49" s="165"/>
      <c r="F49" s="229"/>
      <c r="G49" s="229"/>
      <c r="H49" s="229"/>
      <c r="I49" s="1"/>
      <c r="J49" s="1"/>
    </row>
    <row r="50" spans="1:10" ht="12.75">
      <c r="A50" s="1"/>
      <c r="B50" s="379"/>
      <c r="C50" s="379"/>
      <c r="D50" s="301"/>
      <c r="E50" s="115"/>
      <c r="F50" s="229"/>
      <c r="G50" s="229"/>
      <c r="H50" s="229"/>
      <c r="I50" s="1"/>
      <c r="J50" s="1"/>
    </row>
    <row r="51" spans="1:10" ht="12.75">
      <c r="A51" s="1"/>
      <c r="B51" s="379"/>
      <c r="C51" s="379"/>
      <c r="D51" s="301"/>
      <c r="E51" s="229"/>
      <c r="F51" s="229"/>
      <c r="G51" s="229"/>
      <c r="H51" s="229"/>
      <c r="I51" s="1"/>
      <c r="J51" s="1"/>
    </row>
    <row r="52" spans="1:10" ht="12.75">
      <c r="A52" s="1"/>
      <c r="B52" s="379"/>
      <c r="C52" s="379"/>
      <c r="D52" s="301"/>
      <c r="E52" s="647"/>
      <c r="F52" s="229"/>
      <c r="G52" s="648"/>
      <c r="H52" s="229"/>
      <c r="I52" s="1"/>
      <c r="J52" s="1"/>
    </row>
    <row r="53" spans="1:10" ht="18">
      <c r="A53" s="1"/>
      <c r="B53" s="867"/>
      <c r="C53" s="840"/>
      <c r="D53" s="840"/>
      <c r="E53" s="840"/>
      <c r="F53" s="840"/>
      <c r="G53" s="840"/>
      <c r="H53" s="840"/>
      <c r="I53" s="1"/>
      <c r="J53" s="1"/>
    </row>
    <row r="54" spans="1:10" ht="12.75">
      <c r="A54" s="1"/>
      <c r="B54" s="599"/>
      <c r="C54" s="379"/>
      <c r="D54" s="301"/>
      <c r="E54" s="300"/>
      <c r="F54" s="301"/>
      <c r="G54" s="301"/>
      <c r="H54" s="301"/>
      <c r="I54" s="1"/>
      <c r="J54" s="1"/>
    </row>
    <row r="55" spans="1:10" ht="12.75">
      <c r="A55" s="1"/>
      <c r="B55" s="849"/>
      <c r="C55" s="849"/>
      <c r="D55" s="301"/>
      <c r="E55" s="300"/>
      <c r="F55" s="301"/>
      <c r="G55" s="301"/>
      <c r="H55" s="301"/>
      <c r="I55" s="1"/>
      <c r="J55" s="1"/>
    </row>
    <row r="56" spans="1:10" ht="12.75">
      <c r="A56" s="1"/>
      <c r="B56" s="840"/>
      <c r="C56" s="840"/>
      <c r="D56" s="301"/>
      <c r="E56" s="652"/>
      <c r="F56" s="301"/>
      <c r="G56" s="348"/>
      <c r="H56" s="301"/>
      <c r="I56" s="1"/>
      <c r="J56" s="1"/>
    </row>
    <row r="57" spans="1:10" ht="37.5" customHeight="1">
      <c r="A57" s="1"/>
      <c r="B57" s="849"/>
      <c r="C57" s="849"/>
      <c r="D57" s="301"/>
      <c r="E57" s="300"/>
      <c r="F57" s="650"/>
      <c r="G57" s="348"/>
      <c r="H57" s="637"/>
      <c r="I57" s="1"/>
      <c r="J57" s="1"/>
    </row>
    <row r="58" spans="1:10" ht="27.75" customHeight="1">
      <c r="A58" s="1"/>
      <c r="B58" s="840"/>
      <c r="C58" s="840"/>
      <c r="D58" s="301"/>
      <c r="E58" s="163"/>
      <c r="F58" s="301"/>
      <c r="G58" s="348"/>
      <c r="H58" s="301"/>
      <c r="I58" s="1"/>
      <c r="J58" s="1"/>
    </row>
    <row r="59" spans="1:10" ht="15.75" customHeight="1">
      <c r="A59" s="1"/>
      <c r="B59" s="882"/>
      <c r="C59" s="840"/>
      <c r="D59" s="840"/>
      <c r="E59" s="840"/>
      <c r="F59" s="840"/>
      <c r="G59" s="840"/>
      <c r="H59" s="840"/>
      <c r="I59" s="1"/>
      <c r="J59" s="1"/>
    </row>
    <row r="60" spans="1:10" ht="12.75">
      <c r="A60" s="1"/>
      <c r="B60" s="379"/>
      <c r="C60" s="379"/>
      <c r="D60" s="301"/>
      <c r="E60" s="300"/>
      <c r="F60" s="301"/>
      <c r="G60" s="301"/>
      <c r="H60" s="301"/>
      <c r="I60" s="1"/>
      <c r="J60" s="1"/>
    </row>
    <row r="61" spans="1:10" ht="12.75">
      <c r="A61" s="1"/>
      <c r="B61" s="379"/>
      <c r="C61" s="379"/>
      <c r="D61" s="301"/>
      <c r="E61" s="300"/>
      <c r="F61" s="301"/>
      <c r="G61" s="301"/>
      <c r="H61" s="301"/>
      <c r="I61" s="1"/>
      <c r="J61" s="1"/>
    </row>
    <row r="62" spans="1:10" ht="12.75">
      <c r="A62" s="1"/>
      <c r="B62" s="379"/>
      <c r="C62" s="379"/>
      <c r="D62" s="301"/>
      <c r="E62" s="205"/>
      <c r="F62" s="301"/>
      <c r="G62" s="653"/>
      <c r="H62" s="301"/>
      <c r="I62" s="1"/>
      <c r="J62" s="1"/>
    </row>
    <row r="63" spans="1:10" ht="12.75">
      <c r="A63" s="1"/>
      <c r="B63" s="17"/>
      <c r="C63" s="17"/>
      <c r="D63" s="79"/>
      <c r="E63" s="79"/>
      <c r="F63" s="79"/>
      <c r="G63" s="227"/>
      <c r="H63" s="227"/>
      <c r="I63" s="1"/>
      <c r="J63" s="1"/>
    </row>
    <row r="64" spans="1:10" ht="12.75">
      <c r="A64" s="1"/>
      <c r="B64" s="175"/>
      <c r="C64" s="175"/>
      <c r="D64" s="175"/>
      <c r="E64" s="175"/>
      <c r="F64" s="175"/>
      <c r="G64" s="175"/>
      <c r="H64" s="175"/>
      <c r="I64" s="1"/>
      <c r="J64" s="1"/>
    </row>
    <row r="65" spans="1:10" ht="12.75">
      <c r="A65" s="1"/>
      <c r="B65" s="175"/>
      <c r="C65" s="175"/>
      <c r="D65" s="175"/>
      <c r="E65" s="175"/>
      <c r="F65" s="175"/>
      <c r="G65" s="175"/>
      <c r="H65" s="175"/>
      <c r="I65" s="1"/>
      <c r="J65" s="1"/>
    </row>
    <row r="66" spans="1:10" ht="12.75">
      <c r="A66" s="1"/>
      <c r="B66" s="175"/>
      <c r="C66" s="175"/>
      <c r="D66" s="175"/>
      <c r="E66" s="175"/>
      <c r="F66" s="175"/>
      <c r="G66" s="175"/>
      <c r="H66" s="175"/>
      <c r="I66" s="1"/>
      <c r="J66" s="1"/>
    </row>
    <row r="67" spans="1:10" ht="12.75">
      <c r="A67" s="1"/>
      <c r="B67" s="175"/>
      <c r="C67" s="175"/>
      <c r="D67" s="175"/>
      <c r="E67" s="175"/>
      <c r="F67" s="175"/>
      <c r="G67" s="175"/>
      <c r="H67" s="175"/>
      <c r="I67" s="1"/>
      <c r="J67" s="1"/>
    </row>
    <row r="68" spans="1:10" ht="12.75">
      <c r="A68" s="1"/>
      <c r="B68" s="175"/>
      <c r="C68" s="175"/>
      <c r="D68" s="175"/>
      <c r="E68" s="175"/>
      <c r="F68" s="175"/>
      <c r="G68" s="175"/>
      <c r="H68" s="175"/>
      <c r="I68" s="1"/>
      <c r="J68" s="1"/>
    </row>
    <row r="69" spans="1:10" ht="12.75">
      <c r="A69" s="1"/>
      <c r="B69" s="175"/>
      <c r="C69" s="175"/>
      <c r="D69" s="175"/>
      <c r="E69" s="175"/>
      <c r="F69" s="175"/>
      <c r="G69" s="175"/>
      <c r="H69" s="175"/>
      <c r="I69" s="1"/>
      <c r="J69" s="1"/>
    </row>
    <row r="70" spans="1:10" ht="12.75">
      <c r="A70" s="1"/>
      <c r="B70" s="175"/>
      <c r="C70" s="175"/>
      <c r="D70" s="175"/>
      <c r="E70" s="175"/>
      <c r="F70" s="175"/>
      <c r="G70" s="175"/>
      <c r="H70" s="175"/>
      <c r="I70" s="1"/>
      <c r="J70" s="1"/>
    </row>
    <row r="71" spans="1:10" ht="12.75">
      <c r="A71" s="1"/>
      <c r="B71" s="175"/>
      <c r="C71" s="175"/>
      <c r="D71" s="175"/>
      <c r="E71" s="175"/>
      <c r="F71" s="175"/>
      <c r="G71" s="175"/>
      <c r="H71" s="175"/>
      <c r="I71" s="1"/>
      <c r="J71" s="1"/>
    </row>
    <row r="72" spans="1:10" ht="12.75">
      <c r="A72" s="1"/>
      <c r="B72" s="175"/>
      <c r="C72" s="175"/>
      <c r="D72" s="175"/>
      <c r="E72" s="175"/>
      <c r="F72" s="175"/>
      <c r="G72" s="175"/>
      <c r="H72" s="175"/>
      <c r="I72" s="1"/>
      <c r="J72" s="1"/>
    </row>
    <row r="73" spans="1:10" ht="12.75">
      <c r="A73" s="1"/>
      <c r="B73" s="175"/>
      <c r="C73" s="175"/>
      <c r="D73" s="175"/>
      <c r="E73" s="175"/>
      <c r="F73" s="175"/>
      <c r="G73" s="175"/>
      <c r="H73" s="175"/>
      <c r="I73" s="1"/>
      <c r="J73" s="1"/>
    </row>
    <row r="74" spans="1:10" ht="12.75">
      <c r="A74" s="1"/>
      <c r="B74" s="1"/>
      <c r="C74" s="1"/>
      <c r="D74" s="1"/>
      <c r="E74" s="1"/>
      <c r="F74" s="1"/>
      <c r="G74" s="1"/>
      <c r="H74" s="1"/>
      <c r="I74" s="1"/>
      <c r="J74" s="1"/>
    </row>
    <row r="75" spans="1:10" ht="12.75">
      <c r="A75" s="1"/>
      <c r="B75" s="1"/>
      <c r="C75" s="1"/>
      <c r="D75" s="1"/>
      <c r="E75" s="1"/>
      <c r="F75" s="1"/>
      <c r="G75" s="1"/>
      <c r="H75" s="1"/>
      <c r="I75" s="1"/>
      <c r="J75" s="1"/>
    </row>
    <row r="76" spans="1:10" ht="12.75">
      <c r="A76" s="1"/>
      <c r="B76" s="1"/>
      <c r="C76" s="1"/>
      <c r="D76" s="1"/>
      <c r="E76" s="1"/>
      <c r="F76" s="1"/>
      <c r="G76" s="1"/>
      <c r="H76" s="1"/>
      <c r="I76" s="1"/>
      <c r="J76" s="1"/>
    </row>
    <row r="77" spans="1:10" ht="12.75">
      <c r="A77" s="1"/>
      <c r="B77" s="1"/>
      <c r="C77" s="1"/>
      <c r="D77" s="1"/>
      <c r="E77" s="1"/>
      <c r="F77" s="1"/>
      <c r="G77" s="1"/>
      <c r="H77" s="1"/>
      <c r="I77" s="1"/>
      <c r="J77" s="1"/>
    </row>
    <row r="78" spans="1:10" ht="12.75">
      <c r="A78" s="1"/>
      <c r="B78" s="1"/>
      <c r="C78" s="1"/>
      <c r="D78" s="1"/>
      <c r="E78" s="1"/>
      <c r="F78" s="1"/>
      <c r="G78" s="1"/>
      <c r="H78" s="1"/>
      <c r="I78" s="1"/>
      <c r="J78" s="1"/>
    </row>
    <row r="79" spans="1:10" ht="12.75">
      <c r="A79" s="1"/>
      <c r="B79" s="1"/>
      <c r="C79" s="1"/>
      <c r="D79" s="1"/>
      <c r="E79" s="1"/>
      <c r="F79" s="1"/>
      <c r="G79" s="1"/>
      <c r="H79" s="1"/>
      <c r="I79" s="1"/>
      <c r="J79" s="1"/>
    </row>
    <row r="80" spans="1:10" ht="12.75">
      <c r="A80" s="1"/>
      <c r="B80" s="1"/>
      <c r="C80" s="1"/>
      <c r="D80" s="1"/>
      <c r="E80" s="1"/>
      <c r="F80" s="1"/>
      <c r="G80" s="1"/>
      <c r="H80" s="1"/>
      <c r="I80" s="1"/>
      <c r="J80" s="1"/>
    </row>
    <row r="81" spans="1:10" ht="12.75">
      <c r="A81" s="1"/>
      <c r="B81" s="1"/>
      <c r="C81" s="1"/>
      <c r="D81" s="1"/>
      <c r="E81" s="1"/>
      <c r="F81" s="1"/>
      <c r="G81" s="1"/>
      <c r="H81" s="1"/>
      <c r="I81" s="1"/>
      <c r="J81" s="1"/>
    </row>
    <row r="82" spans="1:10" ht="12.75">
      <c r="A82" s="1"/>
      <c r="B82" s="1"/>
      <c r="C82" s="1"/>
      <c r="D82" s="1"/>
      <c r="E82" s="1"/>
      <c r="F82" s="1"/>
      <c r="G82" s="1"/>
      <c r="H82" s="1"/>
      <c r="I82" s="1"/>
      <c r="J82" s="1"/>
    </row>
    <row r="83" spans="1:10" ht="12.75">
      <c r="A83" s="1"/>
      <c r="B83" s="1"/>
      <c r="C83" s="1"/>
      <c r="D83" s="1"/>
      <c r="E83" s="1"/>
      <c r="F83" s="1"/>
      <c r="G83" s="1"/>
      <c r="H83" s="1"/>
      <c r="I83" s="1"/>
      <c r="J83" s="1"/>
    </row>
    <row r="84" spans="1:10" ht="12.75">
      <c r="A84" s="1"/>
      <c r="B84" s="1"/>
      <c r="C84" s="1"/>
      <c r="D84" s="1"/>
      <c r="E84" s="1"/>
      <c r="F84" s="1"/>
      <c r="G84" s="1"/>
      <c r="H84" s="1"/>
      <c r="I84" s="1"/>
      <c r="J84" s="1"/>
    </row>
    <row r="85" spans="1:10" ht="12.75">
      <c r="A85" s="1"/>
      <c r="B85" s="1"/>
      <c r="C85" s="1"/>
      <c r="D85" s="1"/>
      <c r="E85" s="1"/>
      <c r="F85" s="1"/>
      <c r="G85" s="1"/>
      <c r="H85" s="1"/>
      <c r="I85" s="1"/>
      <c r="J85" s="1"/>
    </row>
    <row r="86" spans="1:10" ht="12.75">
      <c r="A86" s="1"/>
      <c r="B86" s="1"/>
      <c r="C86" s="1"/>
      <c r="D86" s="1"/>
      <c r="E86" s="1"/>
      <c r="F86" s="1"/>
      <c r="G86" s="1"/>
      <c r="H86" s="1"/>
      <c r="I86" s="1"/>
      <c r="J86" s="1"/>
    </row>
    <row r="87" spans="1:10" ht="12.75">
      <c r="A87" s="1"/>
      <c r="B87" s="1"/>
      <c r="C87" s="1"/>
      <c r="D87" s="1"/>
      <c r="E87" s="1"/>
      <c r="F87" s="1"/>
      <c r="G87" s="1"/>
      <c r="H87" s="1"/>
      <c r="I87" s="1"/>
      <c r="J87" s="1"/>
    </row>
    <row r="88" spans="1:10" ht="12.75">
      <c r="A88" s="1"/>
      <c r="B88" s="1"/>
      <c r="C88" s="1"/>
      <c r="D88" s="1"/>
      <c r="E88" s="1"/>
      <c r="F88" s="1"/>
      <c r="G88" s="1"/>
      <c r="H88" s="1"/>
      <c r="I88" s="1"/>
      <c r="J88" s="1"/>
    </row>
    <row r="89" spans="1:10" ht="12.75">
      <c r="A89" s="1"/>
      <c r="B89" s="1"/>
      <c r="C89" s="1"/>
      <c r="D89" s="1"/>
      <c r="E89" s="1"/>
      <c r="F89" s="1"/>
      <c r="G89" s="1"/>
      <c r="H89" s="1"/>
      <c r="I89" s="1"/>
      <c r="J89" s="1"/>
    </row>
    <row r="90" spans="1:10" ht="12.75">
      <c r="A90" s="1"/>
      <c r="B90" s="1"/>
      <c r="C90" s="1"/>
      <c r="D90" s="1"/>
      <c r="E90" s="1"/>
      <c r="F90" s="1"/>
      <c r="G90" s="1"/>
      <c r="H90" s="1"/>
      <c r="I90" s="1"/>
      <c r="J90" s="1"/>
    </row>
    <row r="91" spans="1:10" ht="12.75">
      <c r="A91" s="1"/>
      <c r="B91" s="1"/>
      <c r="C91" s="1"/>
      <c r="D91" s="1"/>
      <c r="E91" s="1"/>
      <c r="F91" s="1"/>
      <c r="G91" s="1"/>
      <c r="H91" s="1"/>
      <c r="I91" s="1"/>
      <c r="J91" s="1"/>
    </row>
    <row r="92" spans="1:10" ht="12.75">
      <c r="A92" s="1"/>
      <c r="B92" s="1"/>
      <c r="C92" s="1"/>
      <c r="D92" s="1"/>
      <c r="E92" s="1"/>
      <c r="F92" s="1"/>
      <c r="G92" s="1"/>
      <c r="H92" s="1"/>
      <c r="I92" s="1"/>
      <c r="J92" s="1"/>
    </row>
    <row r="93" spans="1:10" ht="12.75">
      <c r="A93" s="1"/>
      <c r="B93" s="1"/>
      <c r="C93" s="1"/>
      <c r="D93" s="1"/>
      <c r="E93" s="1"/>
      <c r="F93" s="1"/>
      <c r="G93" s="1"/>
      <c r="H93" s="1"/>
      <c r="I93" s="1"/>
      <c r="J93" s="1"/>
    </row>
    <row r="94" spans="1:10" ht="12.75">
      <c r="A94" s="1"/>
      <c r="B94" s="1"/>
      <c r="C94" s="1"/>
      <c r="D94" s="1"/>
      <c r="E94" s="1"/>
      <c r="F94" s="1"/>
      <c r="G94" s="1"/>
      <c r="H94" s="1"/>
      <c r="I94" s="1"/>
      <c r="J94" s="1"/>
    </row>
    <row r="95" spans="1:10" ht="12.75">
      <c r="A95" s="1"/>
      <c r="B95" s="1"/>
      <c r="C95" s="1"/>
      <c r="D95" s="1"/>
      <c r="E95" s="1"/>
      <c r="F95" s="1"/>
      <c r="G95" s="1"/>
      <c r="H95" s="1"/>
      <c r="I95" s="1"/>
      <c r="J95" s="1"/>
    </row>
    <row r="96" spans="1:10" ht="12.75">
      <c r="A96" s="1"/>
      <c r="B96" s="1"/>
      <c r="C96" s="1"/>
      <c r="D96" s="1"/>
      <c r="E96" s="1"/>
      <c r="F96" s="1"/>
      <c r="G96" s="1"/>
      <c r="H96" s="1"/>
      <c r="I96" s="1"/>
      <c r="J96" s="1"/>
    </row>
    <row r="97" spans="1:10" ht="12.75">
      <c r="A97" s="1"/>
      <c r="B97" s="1"/>
      <c r="C97" s="1"/>
      <c r="D97" s="1"/>
      <c r="E97" s="1"/>
      <c r="F97" s="1"/>
      <c r="G97" s="1"/>
      <c r="H97" s="1"/>
      <c r="I97" s="1"/>
      <c r="J97" s="1"/>
    </row>
    <row r="98" spans="1:10" ht="12.75">
      <c r="A98" s="1"/>
      <c r="B98" s="1"/>
      <c r="C98" s="1"/>
      <c r="D98" s="1"/>
      <c r="E98" s="1"/>
      <c r="F98" s="1"/>
      <c r="G98" s="1"/>
      <c r="H98" s="1"/>
      <c r="I98" s="1"/>
      <c r="J98" s="1"/>
    </row>
    <row r="99" spans="1:10" ht="12.75">
      <c r="A99" s="1"/>
      <c r="B99" s="1"/>
      <c r="C99" s="1"/>
      <c r="D99" s="1"/>
      <c r="E99" s="1"/>
      <c r="F99" s="1"/>
      <c r="G99" s="1"/>
      <c r="H99" s="1"/>
      <c r="I99" s="1"/>
      <c r="J99" s="1"/>
    </row>
    <row r="100" spans="1:10" ht="12.75">
      <c r="A100" s="1"/>
      <c r="B100" s="1"/>
      <c r="C100" s="1"/>
      <c r="D100" s="1"/>
      <c r="E100" s="1"/>
      <c r="F100" s="1"/>
      <c r="G100" s="1"/>
      <c r="H100" s="1"/>
      <c r="I100" s="1"/>
      <c r="J100" s="1"/>
    </row>
    <row r="101" spans="1:10" ht="12.75">
      <c r="A101" s="1"/>
      <c r="B101" s="1"/>
      <c r="C101" s="1"/>
      <c r="D101" s="1"/>
      <c r="E101" s="1"/>
      <c r="F101" s="1"/>
      <c r="G101" s="1"/>
      <c r="H101" s="1"/>
      <c r="I101" s="1"/>
      <c r="J101" s="1"/>
    </row>
    <row r="102" spans="1:10" ht="12.75">
      <c r="A102" s="1"/>
      <c r="B102" s="1"/>
      <c r="C102" s="1"/>
      <c r="D102" s="1"/>
      <c r="E102" s="1"/>
      <c r="F102" s="1"/>
      <c r="G102" s="1"/>
      <c r="H102" s="1"/>
      <c r="I102" s="1"/>
      <c r="J102" s="1"/>
    </row>
    <row r="103" spans="1:10" ht="12.75">
      <c r="A103" s="1"/>
      <c r="B103" s="1"/>
      <c r="C103" s="1"/>
      <c r="D103" s="1"/>
      <c r="E103" s="1"/>
      <c r="F103" s="1"/>
      <c r="G103" s="1"/>
      <c r="H103" s="1"/>
      <c r="I103" s="1"/>
      <c r="J103" s="1"/>
    </row>
    <row r="104" spans="1:10" ht="12.75">
      <c r="A104" s="1"/>
      <c r="B104" s="1"/>
      <c r="C104" s="1"/>
      <c r="D104" s="1"/>
      <c r="E104" s="1"/>
      <c r="F104" s="1"/>
      <c r="G104" s="1"/>
      <c r="H104" s="1"/>
      <c r="I104" s="1"/>
      <c r="J104" s="1"/>
    </row>
    <row r="105" spans="1:10" ht="12.75">
      <c r="A105" s="1"/>
      <c r="B105" s="1"/>
      <c r="C105" s="1"/>
      <c r="D105" s="1"/>
      <c r="E105" s="1"/>
      <c r="F105" s="1"/>
      <c r="G105" s="1"/>
      <c r="H105" s="1"/>
      <c r="I105" s="1"/>
      <c r="J105" s="1"/>
    </row>
    <row r="106" spans="1:10" ht="12.75">
      <c r="A106" s="1"/>
      <c r="B106" s="1"/>
      <c r="C106" s="1"/>
      <c r="D106" s="1"/>
      <c r="E106" s="1"/>
      <c r="F106" s="1"/>
      <c r="G106" s="1"/>
      <c r="H106" s="1"/>
      <c r="I106" s="1"/>
      <c r="J106" s="1"/>
    </row>
    <row r="107" spans="1:10" ht="12.75">
      <c r="A107" s="1"/>
      <c r="B107" s="1"/>
      <c r="C107" s="1"/>
      <c r="D107" s="1"/>
      <c r="E107" s="1"/>
      <c r="F107" s="1"/>
      <c r="G107" s="1"/>
      <c r="H107" s="1"/>
      <c r="I107" s="1"/>
      <c r="J107" s="1"/>
    </row>
    <row r="108" spans="1:10" ht="12.75">
      <c r="A108" s="1"/>
      <c r="B108" s="1"/>
      <c r="C108" s="1"/>
      <c r="D108" s="1"/>
      <c r="E108" s="1"/>
      <c r="F108" s="1"/>
      <c r="G108" s="1"/>
      <c r="H108" s="1"/>
      <c r="I108" s="1"/>
      <c r="J108" s="1"/>
    </row>
    <row r="109" spans="1:10" ht="12.75">
      <c r="A109" s="1"/>
      <c r="B109" s="1"/>
      <c r="C109" s="1"/>
      <c r="D109" s="1"/>
      <c r="E109" s="1"/>
      <c r="F109" s="1"/>
      <c r="G109" s="1"/>
      <c r="H109" s="1"/>
      <c r="I109" s="1"/>
      <c r="J109" s="1"/>
    </row>
    <row r="110" spans="1:10" ht="12.75">
      <c r="A110" s="1"/>
      <c r="B110" s="1"/>
      <c r="C110" s="1"/>
      <c r="D110" s="1"/>
      <c r="E110" s="1"/>
      <c r="F110" s="1"/>
      <c r="G110" s="1"/>
      <c r="H110" s="1"/>
      <c r="I110" s="1"/>
      <c r="J110" s="1"/>
    </row>
    <row r="111" spans="1:10" ht="12.75">
      <c r="A111" s="1"/>
      <c r="B111" s="1"/>
      <c r="C111" s="1"/>
      <c r="D111" s="1"/>
      <c r="E111" s="1"/>
      <c r="F111" s="1"/>
      <c r="G111" s="1"/>
      <c r="H111" s="1"/>
      <c r="I111" s="1"/>
      <c r="J111" s="1"/>
    </row>
    <row r="112" spans="1:10" ht="12.75">
      <c r="A112" s="1"/>
      <c r="B112" s="1"/>
      <c r="C112" s="1"/>
      <c r="D112" s="1"/>
      <c r="E112" s="1"/>
      <c r="F112" s="1"/>
      <c r="G112" s="1"/>
      <c r="H112" s="1"/>
      <c r="I112" s="1"/>
      <c r="J112" s="1"/>
    </row>
    <row r="113" spans="1:10" ht="12.75">
      <c r="A113" s="1"/>
      <c r="B113" s="1"/>
      <c r="C113" s="1"/>
      <c r="D113" s="1"/>
      <c r="E113" s="1"/>
      <c r="F113" s="1"/>
      <c r="G113" s="1"/>
      <c r="H113" s="1"/>
      <c r="I113" s="1"/>
      <c r="J113" s="1"/>
    </row>
    <row r="114" spans="1:10" ht="12.75">
      <c r="A114" s="1"/>
      <c r="B114" s="1"/>
      <c r="C114" s="1"/>
      <c r="D114" s="1"/>
      <c r="E114" s="1"/>
      <c r="F114" s="1"/>
      <c r="G114" s="1"/>
      <c r="H114" s="1"/>
      <c r="I114" s="1"/>
      <c r="J114" s="1"/>
    </row>
    <row r="115" spans="1:10" ht="12.75">
      <c r="A115" s="1"/>
      <c r="B115" s="1"/>
      <c r="C115" s="1"/>
      <c r="D115" s="1"/>
      <c r="E115" s="1"/>
      <c r="F115" s="1"/>
      <c r="G115" s="1"/>
      <c r="H115" s="1"/>
      <c r="I115" s="1"/>
      <c r="J115" s="1"/>
    </row>
    <row r="116" spans="1:10" ht="12.75">
      <c r="A116" s="1"/>
      <c r="B116" s="1"/>
      <c r="C116" s="1"/>
      <c r="D116" s="1"/>
      <c r="E116" s="1"/>
      <c r="F116" s="1"/>
      <c r="G116" s="1"/>
      <c r="H116" s="1"/>
      <c r="I116" s="1"/>
      <c r="J116" s="1"/>
    </row>
    <row r="117" spans="1:10" ht="12.75">
      <c r="A117" s="1"/>
      <c r="B117" s="1"/>
      <c r="C117" s="1"/>
      <c r="D117" s="1"/>
      <c r="E117" s="1"/>
      <c r="F117" s="1"/>
      <c r="G117" s="1"/>
      <c r="H117" s="1"/>
      <c r="I117" s="1"/>
      <c r="J117" s="1"/>
    </row>
    <row r="118" spans="1:10" ht="12.75">
      <c r="A118" s="1"/>
      <c r="B118" s="1"/>
      <c r="C118" s="1"/>
      <c r="D118" s="1"/>
      <c r="E118" s="1"/>
      <c r="F118" s="1"/>
      <c r="G118" s="1"/>
      <c r="H118" s="1"/>
      <c r="I118" s="1"/>
      <c r="J118" s="1"/>
    </row>
    <row r="119" spans="1:10" ht="12.75">
      <c r="A119" s="1"/>
      <c r="B119" s="1"/>
      <c r="C119" s="1"/>
      <c r="D119" s="1"/>
      <c r="E119" s="1"/>
      <c r="F119" s="1"/>
      <c r="G119" s="1"/>
      <c r="H119" s="1"/>
      <c r="I119" s="1"/>
      <c r="J119" s="1"/>
    </row>
    <row r="120" spans="1:10" ht="12.75">
      <c r="A120" s="1"/>
      <c r="B120" s="1"/>
      <c r="C120" s="1"/>
      <c r="D120" s="1"/>
      <c r="E120" s="1"/>
      <c r="F120" s="1"/>
      <c r="G120" s="1"/>
      <c r="H120" s="1"/>
      <c r="I120" s="1"/>
      <c r="J120" s="1"/>
    </row>
    <row r="121" spans="1:10" ht="12.75">
      <c r="A121" s="1"/>
      <c r="B121" s="1"/>
      <c r="C121" s="1"/>
      <c r="D121" s="1"/>
      <c r="E121" s="1"/>
      <c r="F121" s="1"/>
      <c r="G121" s="1"/>
      <c r="H121" s="1"/>
      <c r="I121" s="1"/>
      <c r="J121" s="1"/>
    </row>
    <row r="122" spans="1:10" ht="12.75">
      <c r="A122" s="1"/>
      <c r="B122" s="1"/>
      <c r="C122" s="1"/>
      <c r="D122" s="1"/>
      <c r="E122" s="1"/>
      <c r="F122" s="1"/>
      <c r="G122" s="1"/>
      <c r="H122" s="1"/>
      <c r="I122" s="1"/>
      <c r="J122" s="1"/>
    </row>
    <row r="123" spans="1:10" ht="12.75">
      <c r="A123" s="1"/>
      <c r="B123" s="1"/>
      <c r="C123" s="1"/>
      <c r="D123" s="1"/>
      <c r="E123" s="1"/>
      <c r="F123" s="1"/>
      <c r="G123" s="1"/>
      <c r="H123" s="1"/>
      <c r="I123" s="1"/>
      <c r="J123" s="1"/>
    </row>
    <row r="124" spans="1:10" ht="12.75">
      <c r="A124" s="1"/>
      <c r="B124" s="1"/>
      <c r="C124" s="1"/>
      <c r="D124" s="1"/>
      <c r="E124" s="1"/>
      <c r="F124" s="1"/>
      <c r="G124" s="1"/>
      <c r="H124" s="1"/>
      <c r="I124" s="1"/>
      <c r="J124" s="1"/>
    </row>
    <row r="125" spans="1:10" ht="12.75">
      <c r="A125" s="1"/>
      <c r="B125" s="1"/>
      <c r="C125" s="1"/>
      <c r="D125" s="1"/>
      <c r="E125" s="1"/>
      <c r="F125" s="1"/>
      <c r="G125" s="1"/>
      <c r="H125" s="1"/>
      <c r="I125" s="1"/>
      <c r="J125" s="1"/>
    </row>
    <row r="126" spans="1:10" ht="12.75">
      <c r="A126" s="1"/>
      <c r="B126" s="1"/>
      <c r="C126" s="1"/>
      <c r="D126" s="1"/>
      <c r="E126" s="1"/>
      <c r="F126" s="1"/>
      <c r="G126" s="1"/>
      <c r="H126" s="1"/>
      <c r="I126" s="1"/>
      <c r="J126" s="1"/>
    </row>
    <row r="127" spans="1:10" ht="12.75">
      <c r="A127" s="1"/>
      <c r="B127" s="1"/>
      <c r="C127" s="1"/>
      <c r="D127" s="1"/>
      <c r="E127" s="1"/>
      <c r="F127" s="1"/>
      <c r="G127" s="1"/>
      <c r="H127" s="1"/>
      <c r="I127" s="1"/>
      <c r="J127" s="1"/>
    </row>
    <row r="128" spans="1:10" ht="12.75">
      <c r="A128" s="1"/>
      <c r="B128" s="1"/>
      <c r="C128" s="1"/>
      <c r="D128" s="1"/>
      <c r="E128" s="1"/>
      <c r="F128" s="1"/>
      <c r="G128" s="1"/>
      <c r="H128" s="1"/>
      <c r="I128" s="1"/>
      <c r="J128" s="1"/>
    </row>
    <row r="129" spans="1:10" ht="12.75">
      <c r="A129" s="1"/>
      <c r="B129" s="1"/>
      <c r="C129" s="1"/>
      <c r="D129" s="1"/>
      <c r="E129" s="1"/>
      <c r="F129" s="1"/>
      <c r="G129" s="1"/>
      <c r="H129" s="1"/>
      <c r="I129" s="1"/>
      <c r="J129" s="1"/>
    </row>
    <row r="130" spans="1:10" ht="12.75">
      <c r="A130" s="1"/>
      <c r="B130" s="1"/>
      <c r="C130" s="1"/>
      <c r="D130" s="1"/>
      <c r="E130" s="1"/>
      <c r="F130" s="1"/>
      <c r="G130" s="1"/>
      <c r="H130" s="1"/>
      <c r="I130" s="1"/>
      <c r="J130" s="1"/>
    </row>
    <row r="131" spans="1:10" ht="12.75">
      <c r="A131" s="1"/>
      <c r="B131" s="1"/>
      <c r="C131" s="1"/>
      <c r="D131" s="1"/>
      <c r="E131" s="1"/>
      <c r="F131" s="1"/>
      <c r="G131" s="1"/>
      <c r="H131" s="1"/>
      <c r="I131" s="1"/>
      <c r="J131" s="1"/>
    </row>
    <row r="132" spans="1:10" ht="12.75">
      <c r="A132" s="1"/>
      <c r="B132" s="1"/>
      <c r="C132" s="1"/>
      <c r="D132" s="1"/>
      <c r="E132" s="1"/>
      <c r="F132" s="1"/>
      <c r="G132" s="1"/>
      <c r="H132" s="1"/>
      <c r="I132" s="1"/>
      <c r="J132" s="1"/>
    </row>
    <row r="133" spans="1:10" ht="12.75">
      <c r="A133" s="1"/>
      <c r="B133" s="1"/>
      <c r="C133" s="1"/>
      <c r="D133" s="1"/>
      <c r="E133" s="1"/>
      <c r="F133" s="1"/>
      <c r="G133" s="1"/>
      <c r="H133" s="1"/>
      <c r="I133" s="1"/>
      <c r="J133" s="1"/>
    </row>
    <row r="134" spans="1:10" ht="12.75">
      <c r="A134" s="1"/>
      <c r="B134" s="1"/>
      <c r="C134" s="1"/>
      <c r="D134" s="1"/>
      <c r="E134" s="1"/>
      <c r="F134" s="1"/>
      <c r="G134" s="1"/>
      <c r="H134" s="1"/>
      <c r="I134" s="1"/>
      <c r="J134" s="1"/>
    </row>
    <row r="135" spans="1:10" ht="12.75">
      <c r="A135" s="1"/>
      <c r="B135" s="1"/>
      <c r="C135" s="1"/>
      <c r="D135" s="1"/>
      <c r="E135" s="1"/>
      <c r="F135" s="1"/>
      <c r="G135" s="1"/>
      <c r="H135" s="1"/>
      <c r="I135" s="1"/>
      <c r="J135" s="1"/>
    </row>
    <row r="136" spans="1:10" ht="12.75">
      <c r="A136" s="1"/>
      <c r="B136" s="1"/>
      <c r="C136" s="1"/>
      <c r="D136" s="1"/>
      <c r="E136" s="1"/>
      <c r="F136" s="1"/>
      <c r="G136" s="1"/>
      <c r="H136" s="1"/>
      <c r="I136" s="1"/>
      <c r="J136" s="1"/>
    </row>
    <row r="137" spans="1:10" ht="12.75">
      <c r="A137" s="1"/>
      <c r="B137" s="1"/>
      <c r="C137" s="1"/>
      <c r="D137" s="1"/>
      <c r="E137" s="1"/>
      <c r="F137" s="1"/>
      <c r="G137" s="1"/>
      <c r="H137" s="1"/>
      <c r="I137" s="1"/>
      <c r="J137" s="1"/>
    </row>
    <row r="138" spans="1:10" ht="12.75">
      <c r="A138" s="1"/>
      <c r="B138" s="1"/>
      <c r="C138" s="1"/>
      <c r="D138" s="1"/>
      <c r="E138" s="1"/>
      <c r="F138" s="1"/>
      <c r="G138" s="1"/>
      <c r="H138" s="1"/>
      <c r="I138" s="1"/>
      <c r="J138" s="1"/>
    </row>
    <row r="139" spans="1:10" ht="12.75">
      <c r="A139" s="1"/>
      <c r="B139" s="1"/>
      <c r="C139" s="1"/>
      <c r="D139" s="1"/>
      <c r="E139" s="1"/>
      <c r="F139" s="1"/>
      <c r="G139" s="1"/>
      <c r="H139" s="1"/>
      <c r="I139" s="1"/>
      <c r="J139" s="1"/>
    </row>
    <row r="140" spans="1:10" ht="12.75">
      <c r="A140" s="1"/>
      <c r="B140" s="1"/>
      <c r="C140" s="1"/>
      <c r="D140" s="1"/>
      <c r="E140" s="1"/>
      <c r="F140" s="1"/>
      <c r="G140" s="1"/>
      <c r="H140" s="1"/>
      <c r="I140" s="1"/>
      <c r="J140" s="1"/>
    </row>
    <row r="141" spans="1:10" ht="12.75">
      <c r="A141" s="1"/>
      <c r="B141" s="1"/>
      <c r="C141" s="1"/>
      <c r="D141" s="1"/>
      <c r="E141" s="1"/>
      <c r="F141" s="1"/>
      <c r="G141" s="1"/>
      <c r="H141" s="1"/>
      <c r="I141" s="1"/>
      <c r="J141" s="1"/>
    </row>
    <row r="142" spans="1:10" ht="12.75">
      <c r="A142" s="1"/>
      <c r="B142" s="1"/>
      <c r="C142" s="1"/>
      <c r="D142" s="1"/>
      <c r="E142" s="1"/>
      <c r="F142" s="1"/>
      <c r="G142" s="1"/>
      <c r="H142" s="1"/>
      <c r="I142" s="1"/>
      <c r="J142" s="1"/>
    </row>
    <row r="143" spans="1:10" ht="12.75">
      <c r="A143" s="1"/>
      <c r="B143" s="1"/>
      <c r="C143" s="1"/>
      <c r="D143" s="1"/>
      <c r="E143" s="1"/>
      <c r="F143" s="1"/>
      <c r="G143" s="1"/>
      <c r="H143" s="1"/>
      <c r="I143" s="1"/>
      <c r="J143" s="1"/>
    </row>
    <row r="144" spans="1:10" ht="12.75">
      <c r="A144" s="1"/>
      <c r="B144" s="1"/>
      <c r="C144" s="1"/>
      <c r="D144" s="1"/>
      <c r="E144" s="1"/>
      <c r="F144" s="1"/>
      <c r="G144" s="1"/>
      <c r="H144" s="1"/>
      <c r="I144" s="1"/>
      <c r="J144" s="1"/>
    </row>
    <row r="145" spans="1:10" ht="12.75">
      <c r="A145" s="1"/>
      <c r="B145" s="1"/>
      <c r="C145" s="1"/>
      <c r="D145" s="1"/>
      <c r="E145" s="1"/>
      <c r="F145" s="1"/>
      <c r="G145" s="1"/>
      <c r="H145" s="1"/>
      <c r="I145" s="1"/>
      <c r="J145" s="1"/>
    </row>
    <row r="146" spans="1:10" ht="12.75">
      <c r="A146" s="1"/>
      <c r="B146" s="1"/>
      <c r="C146" s="1"/>
      <c r="D146" s="1"/>
      <c r="E146" s="1"/>
      <c r="F146" s="1"/>
      <c r="G146" s="1"/>
      <c r="H146" s="1"/>
      <c r="I146" s="1"/>
      <c r="J146" s="1"/>
    </row>
    <row r="147" spans="1:10" ht="12.75">
      <c r="A147" s="1"/>
      <c r="B147" s="1"/>
      <c r="C147" s="1"/>
      <c r="D147" s="1"/>
      <c r="E147" s="1"/>
      <c r="F147" s="1"/>
      <c r="G147" s="1"/>
      <c r="H147" s="1"/>
      <c r="I147" s="1"/>
      <c r="J147" s="1"/>
    </row>
    <row r="148" spans="1:10" ht="12.75">
      <c r="A148" s="1"/>
      <c r="B148" s="1"/>
      <c r="C148" s="1"/>
      <c r="D148" s="1"/>
      <c r="E148" s="1"/>
      <c r="F148" s="1"/>
      <c r="G148" s="1"/>
      <c r="H148" s="1"/>
      <c r="I148" s="1"/>
      <c r="J148" s="1"/>
    </row>
    <row r="149" spans="1:10" ht="12.75">
      <c r="A149" s="1"/>
      <c r="B149" s="1"/>
      <c r="C149" s="1"/>
      <c r="D149" s="1"/>
      <c r="E149" s="1"/>
      <c r="F149" s="1"/>
      <c r="G149" s="1"/>
      <c r="H149" s="1"/>
      <c r="I149" s="1"/>
      <c r="J149" s="1"/>
    </row>
    <row r="150" spans="1:10" ht="12.75">
      <c r="A150" s="1"/>
      <c r="B150" s="1"/>
      <c r="C150" s="1"/>
      <c r="D150" s="1"/>
      <c r="E150" s="1"/>
      <c r="F150" s="1"/>
      <c r="G150" s="1"/>
      <c r="H150" s="1"/>
      <c r="I150" s="1"/>
      <c r="J150" s="1"/>
    </row>
    <row r="151" spans="1:10" ht="12.75">
      <c r="A151" s="1"/>
      <c r="B151" s="1"/>
      <c r="C151" s="1"/>
      <c r="D151" s="1"/>
      <c r="E151" s="1"/>
      <c r="F151" s="1"/>
      <c r="G151" s="1"/>
      <c r="H151" s="1"/>
      <c r="I151" s="1"/>
      <c r="J151" s="1"/>
    </row>
    <row r="152" spans="1:10" ht="12.75">
      <c r="A152" s="1"/>
      <c r="B152" s="1"/>
      <c r="C152" s="1"/>
      <c r="D152" s="1"/>
      <c r="E152" s="1"/>
      <c r="F152" s="1"/>
      <c r="G152" s="1"/>
      <c r="H152" s="1"/>
      <c r="I152" s="1"/>
      <c r="J152" s="1"/>
    </row>
    <row r="153" spans="1:10" ht="12.75">
      <c r="A153" s="1"/>
      <c r="B153" s="1"/>
      <c r="C153" s="1"/>
      <c r="D153" s="1"/>
      <c r="E153" s="1"/>
      <c r="F153" s="1"/>
      <c r="G153" s="1"/>
      <c r="H153" s="1"/>
      <c r="I153" s="1"/>
      <c r="J153" s="1"/>
    </row>
    <row r="154" spans="1:10" ht="12.75">
      <c r="A154" s="1"/>
      <c r="B154" s="1"/>
      <c r="C154" s="1"/>
      <c r="D154" s="1"/>
      <c r="E154" s="1"/>
      <c r="F154" s="1"/>
      <c r="G154" s="1"/>
      <c r="H154" s="1"/>
      <c r="I154" s="1"/>
      <c r="J154" s="1"/>
    </row>
    <row r="155" spans="1:10" ht="12.75">
      <c r="A155" s="1"/>
      <c r="B155" s="1"/>
      <c r="C155" s="1"/>
      <c r="D155" s="1"/>
      <c r="E155" s="1"/>
      <c r="F155" s="1"/>
      <c r="G155" s="1"/>
      <c r="H155" s="1"/>
      <c r="I155" s="1"/>
      <c r="J155" s="1"/>
    </row>
    <row r="156" spans="1:10" ht="12.75">
      <c r="A156" s="1"/>
      <c r="B156" s="1"/>
      <c r="C156" s="1"/>
      <c r="D156" s="1"/>
      <c r="E156" s="1"/>
      <c r="F156" s="1"/>
      <c r="G156" s="1"/>
      <c r="H156" s="1"/>
      <c r="I156" s="1"/>
      <c r="J156" s="1"/>
    </row>
    <row r="157" spans="1:10" ht="12.75">
      <c r="A157" s="1"/>
      <c r="B157" s="1"/>
      <c r="C157" s="1"/>
      <c r="D157" s="1"/>
      <c r="E157" s="1"/>
      <c r="F157" s="1"/>
      <c r="G157" s="1"/>
      <c r="H157" s="1"/>
      <c r="I157" s="1"/>
      <c r="J157" s="1"/>
    </row>
    <row r="158" spans="1:10" ht="12.75">
      <c r="A158" s="1"/>
      <c r="B158" s="1"/>
      <c r="C158" s="1"/>
      <c r="D158" s="1"/>
      <c r="E158" s="1"/>
      <c r="F158" s="1"/>
      <c r="G158" s="1"/>
      <c r="H158" s="1"/>
      <c r="I158" s="1"/>
      <c r="J158" s="1"/>
    </row>
    <row r="159" spans="1:10" ht="12.75">
      <c r="A159" s="1"/>
      <c r="B159" s="1"/>
      <c r="C159" s="1"/>
      <c r="D159" s="1"/>
      <c r="E159" s="1"/>
      <c r="F159" s="1"/>
      <c r="G159" s="1"/>
      <c r="H159" s="1"/>
      <c r="I159" s="1"/>
      <c r="J159" s="1"/>
    </row>
    <row r="160" spans="1:10" ht="12.75">
      <c r="A160" s="1"/>
      <c r="B160" s="1"/>
      <c r="C160" s="1"/>
      <c r="D160" s="1"/>
      <c r="E160" s="1"/>
      <c r="F160" s="1"/>
      <c r="G160" s="1"/>
      <c r="H160" s="1"/>
      <c r="I160" s="1"/>
      <c r="J160" s="1"/>
    </row>
    <row r="161" spans="1:10" ht="12.75">
      <c r="A161" s="1"/>
      <c r="B161" s="1"/>
      <c r="C161" s="1"/>
      <c r="D161" s="1"/>
      <c r="E161" s="1"/>
      <c r="F161" s="1"/>
      <c r="G161" s="1"/>
      <c r="H161" s="1"/>
      <c r="I161" s="1"/>
      <c r="J161" s="1"/>
    </row>
    <row r="162" spans="1:10" ht="12.75">
      <c r="A162" s="1"/>
      <c r="B162" s="1"/>
      <c r="C162" s="1"/>
      <c r="D162" s="1"/>
      <c r="E162" s="1"/>
      <c r="F162" s="1"/>
      <c r="G162" s="1"/>
      <c r="H162" s="1"/>
      <c r="I162" s="1"/>
      <c r="J162" s="1"/>
    </row>
    <row r="163" spans="1:10" ht="12.75">
      <c r="A163" s="1"/>
      <c r="B163" s="1"/>
      <c r="C163" s="1"/>
      <c r="D163" s="1"/>
      <c r="E163" s="1"/>
      <c r="F163" s="1"/>
      <c r="G163" s="1"/>
      <c r="H163" s="1"/>
      <c r="I163" s="1"/>
      <c r="J163" s="1"/>
    </row>
    <row r="164" spans="1:10" ht="12.75">
      <c r="A164" s="1"/>
      <c r="B164" s="1"/>
      <c r="C164" s="1"/>
      <c r="D164" s="1"/>
      <c r="E164" s="1"/>
      <c r="F164" s="1"/>
      <c r="G164" s="1"/>
      <c r="H164" s="1"/>
      <c r="I164" s="1"/>
      <c r="J164" s="1"/>
    </row>
    <row r="165" spans="1:10" ht="12.75">
      <c r="A165" s="1"/>
      <c r="B165" s="1"/>
      <c r="C165" s="1"/>
      <c r="D165" s="1"/>
      <c r="E165" s="1"/>
      <c r="F165" s="1"/>
      <c r="G165" s="1"/>
      <c r="H165" s="1"/>
      <c r="I165" s="1"/>
      <c r="J165" s="1"/>
    </row>
    <row r="166" spans="1:10" ht="12.75">
      <c r="A166" s="1"/>
      <c r="B166" s="1"/>
      <c r="C166" s="1"/>
      <c r="D166" s="1"/>
      <c r="E166" s="1"/>
      <c r="F166" s="1"/>
      <c r="G166" s="1"/>
      <c r="H166" s="1"/>
      <c r="I166" s="1"/>
      <c r="J166" s="1"/>
    </row>
    <row r="167" spans="1:10" ht="12.75">
      <c r="A167" s="1"/>
      <c r="B167" s="1"/>
      <c r="C167" s="1"/>
      <c r="D167" s="1"/>
      <c r="E167" s="1"/>
      <c r="F167" s="1"/>
      <c r="G167" s="1"/>
      <c r="H167" s="1"/>
      <c r="I167" s="1"/>
      <c r="J167" s="1"/>
    </row>
    <row r="168" spans="1:10" ht="12.75">
      <c r="A168" s="1"/>
      <c r="B168" s="1"/>
      <c r="C168" s="1"/>
      <c r="D168" s="1"/>
      <c r="E168" s="1"/>
      <c r="F168" s="1"/>
      <c r="G168" s="1"/>
      <c r="H168" s="1"/>
      <c r="I168" s="1"/>
      <c r="J168" s="1"/>
    </row>
    <row r="169" spans="1:10" ht="12.75">
      <c r="A169" s="1"/>
      <c r="B169" s="1"/>
      <c r="C169" s="1"/>
      <c r="D169" s="1"/>
      <c r="E169" s="1"/>
      <c r="F169" s="1"/>
      <c r="G169" s="1"/>
      <c r="H169" s="1"/>
      <c r="I169" s="1"/>
      <c r="J169" s="1"/>
    </row>
    <row r="170" spans="1:10" ht="12.75">
      <c r="A170" s="1"/>
      <c r="B170" s="1"/>
      <c r="C170" s="1"/>
      <c r="D170" s="1"/>
      <c r="E170" s="1"/>
      <c r="F170" s="1"/>
      <c r="G170" s="1"/>
      <c r="H170" s="1"/>
      <c r="I170" s="1"/>
      <c r="J170" s="1"/>
    </row>
    <row r="171" spans="1:10" ht="12.75">
      <c r="A171" s="1"/>
      <c r="B171" s="1"/>
      <c r="C171" s="1"/>
      <c r="D171" s="1"/>
      <c r="E171" s="1"/>
      <c r="F171" s="1"/>
      <c r="G171" s="1"/>
      <c r="H171" s="1"/>
      <c r="I171" s="1"/>
      <c r="J171" s="1"/>
    </row>
    <row r="172" spans="1:10" ht="12.75">
      <c r="A172" s="1"/>
      <c r="B172" s="1"/>
      <c r="C172" s="1"/>
      <c r="D172" s="1"/>
      <c r="E172" s="1"/>
      <c r="F172" s="1"/>
      <c r="G172" s="1"/>
      <c r="H172" s="1"/>
      <c r="I172" s="1"/>
      <c r="J172" s="1"/>
    </row>
    <row r="173" spans="1:10" ht="12.75">
      <c r="A173" s="1"/>
      <c r="B173" s="1"/>
      <c r="C173" s="1"/>
      <c r="D173" s="1"/>
      <c r="E173" s="1"/>
      <c r="F173" s="1"/>
      <c r="G173" s="1"/>
      <c r="H173" s="1"/>
      <c r="I173" s="1"/>
      <c r="J173" s="1"/>
    </row>
    <row r="174" spans="1:10" ht="12.75">
      <c r="A174" s="1"/>
      <c r="B174" s="1"/>
      <c r="C174" s="1"/>
      <c r="D174" s="1"/>
      <c r="E174" s="1"/>
      <c r="F174" s="1"/>
      <c r="G174" s="1"/>
      <c r="H174" s="1"/>
      <c r="I174" s="1"/>
      <c r="J174" s="1"/>
    </row>
    <row r="175" spans="1:10" ht="12.75">
      <c r="A175" s="1"/>
      <c r="B175" s="1"/>
      <c r="C175" s="1"/>
      <c r="D175" s="1"/>
      <c r="E175" s="1"/>
      <c r="F175" s="1"/>
      <c r="G175" s="1"/>
      <c r="H175" s="1"/>
      <c r="I175" s="1"/>
      <c r="J175" s="1"/>
    </row>
    <row r="176" spans="1:10" ht="12.75">
      <c r="A176" s="1"/>
      <c r="B176" s="1"/>
      <c r="C176" s="1"/>
      <c r="D176" s="1"/>
      <c r="E176" s="1"/>
      <c r="F176" s="1"/>
      <c r="G176" s="1"/>
      <c r="H176" s="1"/>
      <c r="I176" s="1"/>
      <c r="J176" s="1"/>
    </row>
    <row r="177" spans="1:10" ht="12.75">
      <c r="A177" s="1"/>
      <c r="B177" s="1"/>
      <c r="C177" s="1"/>
      <c r="D177" s="1"/>
      <c r="E177" s="1"/>
      <c r="F177" s="1"/>
      <c r="G177" s="1"/>
      <c r="H177" s="1"/>
      <c r="I177" s="1"/>
      <c r="J177" s="1"/>
    </row>
    <row r="178" spans="1:10" ht="12.75">
      <c r="A178" s="1"/>
      <c r="B178" s="1"/>
      <c r="C178" s="1"/>
      <c r="D178" s="1"/>
      <c r="E178" s="1"/>
      <c r="F178" s="1"/>
      <c r="G178" s="1"/>
      <c r="H178" s="1"/>
      <c r="I178" s="1"/>
      <c r="J178" s="1"/>
    </row>
    <row r="179" spans="1:10" ht="12.75">
      <c r="A179" s="1"/>
      <c r="B179" s="1"/>
      <c r="C179" s="1"/>
      <c r="D179" s="1"/>
      <c r="E179" s="1"/>
      <c r="F179" s="1"/>
      <c r="G179" s="1"/>
      <c r="H179" s="1"/>
      <c r="I179" s="1"/>
      <c r="J179" s="1"/>
    </row>
    <row r="180" spans="1:10" ht="12.75">
      <c r="A180" s="1"/>
      <c r="B180" s="1"/>
      <c r="C180" s="1"/>
      <c r="D180" s="1"/>
      <c r="E180" s="1"/>
      <c r="F180" s="1"/>
      <c r="G180" s="1"/>
      <c r="H180" s="1"/>
      <c r="I180" s="1"/>
      <c r="J180" s="1"/>
    </row>
    <row r="181" spans="1:10" ht="12.75">
      <c r="A181" s="1"/>
      <c r="B181" s="1"/>
      <c r="C181" s="1"/>
      <c r="D181" s="1"/>
      <c r="E181" s="1"/>
      <c r="F181" s="1"/>
      <c r="G181" s="1"/>
      <c r="H181" s="1"/>
      <c r="I181" s="1"/>
      <c r="J181" s="1"/>
    </row>
    <row r="182" spans="1:10" ht="12.75">
      <c r="A182" s="1"/>
      <c r="B182" s="1"/>
      <c r="C182" s="1"/>
      <c r="D182" s="1"/>
      <c r="E182" s="1"/>
      <c r="F182" s="1"/>
      <c r="G182" s="1"/>
      <c r="H182" s="1"/>
      <c r="I182" s="1"/>
      <c r="J182" s="1"/>
    </row>
    <row r="183" spans="1:10" ht="12.75">
      <c r="A183" s="1"/>
      <c r="B183" s="1"/>
      <c r="C183" s="1"/>
      <c r="D183" s="1"/>
      <c r="E183" s="1"/>
      <c r="F183" s="1"/>
      <c r="G183" s="1"/>
      <c r="H183" s="1"/>
      <c r="I183" s="1"/>
      <c r="J183" s="1"/>
    </row>
    <row r="184" spans="1:10" ht="12.75">
      <c r="A184" s="1"/>
      <c r="B184" s="1"/>
      <c r="C184" s="1"/>
      <c r="D184" s="1"/>
      <c r="E184" s="1"/>
      <c r="F184" s="1"/>
      <c r="G184" s="1"/>
      <c r="H184" s="1"/>
      <c r="I184" s="1"/>
      <c r="J184" s="1"/>
    </row>
    <row r="185" spans="1:10" ht="12.75">
      <c r="A185" s="1"/>
      <c r="B185" s="1"/>
      <c r="C185" s="1"/>
      <c r="D185" s="1"/>
      <c r="E185" s="1"/>
      <c r="F185" s="1"/>
      <c r="G185" s="1"/>
      <c r="H185" s="1"/>
      <c r="I185" s="1"/>
      <c r="J185" s="1"/>
    </row>
    <row r="186" spans="1:10" ht="12.75">
      <c r="A186" s="1"/>
      <c r="B186" s="1"/>
      <c r="C186" s="1"/>
      <c r="D186" s="1"/>
      <c r="E186" s="1"/>
      <c r="F186" s="1"/>
      <c r="G186" s="1"/>
      <c r="H186" s="1"/>
      <c r="I186" s="1"/>
      <c r="J186" s="1"/>
    </row>
    <row r="187" spans="1:10" ht="12.75">
      <c r="A187" s="1"/>
      <c r="B187" s="1"/>
      <c r="C187" s="1"/>
      <c r="D187" s="1"/>
      <c r="E187" s="1"/>
      <c r="F187" s="1"/>
      <c r="G187" s="1"/>
      <c r="H187" s="1"/>
      <c r="I187" s="1"/>
      <c r="J187" s="1"/>
    </row>
    <row r="188" spans="1:10" ht="12.75">
      <c r="A188" s="1"/>
      <c r="B188" s="1"/>
      <c r="C188" s="1"/>
      <c r="D188" s="1"/>
      <c r="E188" s="1"/>
      <c r="F188" s="1"/>
      <c r="G188" s="1"/>
      <c r="H188" s="1"/>
      <c r="I188" s="1"/>
      <c r="J188" s="1"/>
    </row>
    <row r="189" spans="1:10" ht="12.75">
      <c r="A189" s="1"/>
      <c r="B189" s="1"/>
      <c r="C189" s="1"/>
      <c r="D189" s="1"/>
      <c r="E189" s="1"/>
      <c r="F189" s="1"/>
      <c r="G189" s="1"/>
      <c r="H189" s="1"/>
      <c r="I189" s="1"/>
      <c r="J189" s="1"/>
    </row>
    <row r="190" spans="1:10" ht="12.75">
      <c r="A190" s="1"/>
      <c r="B190" s="1"/>
      <c r="C190" s="1"/>
      <c r="D190" s="1"/>
      <c r="E190" s="1"/>
      <c r="F190" s="1"/>
      <c r="G190" s="1"/>
      <c r="H190" s="1"/>
      <c r="I190" s="1"/>
      <c r="J190" s="1"/>
    </row>
    <row r="191" spans="1:10" ht="12.75">
      <c r="A191" s="1"/>
      <c r="B191" s="1"/>
      <c r="C191" s="1"/>
      <c r="D191" s="1"/>
      <c r="E191" s="1"/>
      <c r="F191" s="1"/>
      <c r="G191" s="1"/>
      <c r="H191" s="1"/>
      <c r="I191" s="1"/>
      <c r="J191" s="1"/>
    </row>
    <row r="192" spans="1:10" ht="12.75">
      <c r="A192" s="1"/>
      <c r="B192" s="1"/>
      <c r="C192" s="1"/>
      <c r="D192" s="1"/>
      <c r="E192" s="1"/>
      <c r="F192" s="1"/>
      <c r="G192" s="1"/>
      <c r="H192" s="1"/>
      <c r="I192" s="1"/>
      <c r="J192" s="1"/>
    </row>
    <row r="193" spans="1:10" ht="12.75">
      <c r="A193" s="1"/>
      <c r="B193" s="1"/>
      <c r="C193" s="1"/>
      <c r="D193" s="1"/>
      <c r="E193" s="1"/>
      <c r="F193" s="1"/>
      <c r="G193" s="1"/>
      <c r="H193" s="1"/>
      <c r="I193" s="1"/>
      <c r="J193" s="1"/>
    </row>
    <row r="194" spans="1:10" ht="12.75">
      <c r="A194" s="1"/>
      <c r="B194" s="1"/>
      <c r="C194" s="1"/>
      <c r="D194" s="1"/>
      <c r="E194" s="1"/>
      <c r="F194" s="1"/>
      <c r="G194" s="1"/>
      <c r="H194" s="1"/>
      <c r="I194" s="1"/>
      <c r="J194" s="1"/>
    </row>
    <row r="195" spans="1:10" ht="12.75">
      <c r="A195" s="1"/>
      <c r="B195" s="1"/>
      <c r="C195" s="1"/>
      <c r="D195" s="1"/>
      <c r="E195" s="1"/>
      <c r="F195" s="1"/>
      <c r="G195" s="1"/>
      <c r="H195" s="1"/>
      <c r="I195" s="1"/>
      <c r="J195" s="1"/>
    </row>
    <row r="196" spans="1:10" ht="12.75">
      <c r="A196" s="1"/>
      <c r="B196" s="1"/>
      <c r="C196" s="1"/>
      <c r="D196" s="1"/>
      <c r="E196" s="1"/>
      <c r="F196" s="1"/>
      <c r="G196" s="1"/>
      <c r="H196" s="1"/>
      <c r="I196" s="1"/>
      <c r="J196" s="1"/>
    </row>
    <row r="197" spans="1:10" ht="12.75">
      <c r="A197" s="1"/>
      <c r="B197" s="1"/>
      <c r="C197" s="1"/>
      <c r="D197" s="1"/>
      <c r="E197" s="1"/>
      <c r="F197" s="1"/>
      <c r="G197" s="1"/>
      <c r="H197" s="1"/>
      <c r="I197" s="1"/>
      <c r="J197" s="1"/>
    </row>
    <row r="198" spans="1:10" ht="12.75">
      <c r="A198" s="1"/>
      <c r="B198" s="1"/>
      <c r="C198" s="1"/>
      <c r="D198" s="1"/>
      <c r="E198" s="1"/>
      <c r="F198" s="1"/>
      <c r="G198" s="1"/>
      <c r="H198" s="1"/>
      <c r="I198" s="1"/>
      <c r="J198" s="1"/>
    </row>
    <row r="199" spans="1:10" ht="12.75">
      <c r="A199" s="1"/>
      <c r="B199" s="1"/>
      <c r="C199" s="1"/>
      <c r="D199" s="1"/>
      <c r="E199" s="1"/>
      <c r="F199" s="1"/>
      <c r="G199" s="1"/>
      <c r="H199" s="1"/>
      <c r="I199" s="1"/>
      <c r="J199" s="1"/>
    </row>
    <row r="200" spans="1:10" ht="12.75">
      <c r="A200" s="1"/>
      <c r="B200" s="1"/>
      <c r="C200" s="1"/>
      <c r="D200" s="1"/>
      <c r="E200" s="1"/>
      <c r="F200" s="1"/>
      <c r="G200" s="1"/>
      <c r="H200" s="1"/>
      <c r="I200" s="1"/>
      <c r="J200" s="1"/>
    </row>
    <row r="201" spans="1:10" ht="12.75">
      <c r="A201" s="1"/>
      <c r="B201" s="1"/>
      <c r="C201" s="1"/>
      <c r="D201" s="1"/>
      <c r="E201" s="1"/>
      <c r="F201" s="1"/>
      <c r="G201" s="1"/>
      <c r="H201" s="1"/>
      <c r="I201" s="1"/>
      <c r="J201" s="1"/>
    </row>
    <row r="202" spans="1:10" ht="12.75">
      <c r="A202" s="1"/>
      <c r="B202" s="1"/>
      <c r="C202" s="1"/>
      <c r="D202" s="1"/>
      <c r="E202" s="1"/>
      <c r="F202" s="1"/>
      <c r="G202" s="1"/>
      <c r="H202" s="1"/>
      <c r="I202" s="1"/>
      <c r="J202" s="1"/>
    </row>
    <row r="203" spans="1:10" ht="12.75">
      <c r="A203" s="1"/>
      <c r="B203" s="1"/>
      <c r="C203" s="1"/>
      <c r="D203" s="1"/>
      <c r="E203" s="1"/>
      <c r="F203" s="1"/>
      <c r="G203" s="1"/>
      <c r="H203" s="1"/>
      <c r="I203" s="1"/>
      <c r="J203" s="1"/>
    </row>
    <row r="204" spans="1:10" ht="12.75">
      <c r="A204" s="1"/>
      <c r="B204" s="1"/>
      <c r="C204" s="1"/>
      <c r="D204" s="1"/>
      <c r="E204" s="1"/>
      <c r="F204" s="1"/>
      <c r="G204" s="1"/>
      <c r="H204" s="1"/>
      <c r="I204" s="1"/>
      <c r="J204" s="1"/>
    </row>
    <row r="205" spans="1:10" ht="12.75">
      <c r="A205" s="1"/>
      <c r="B205" s="1"/>
      <c r="C205" s="1"/>
      <c r="D205" s="1"/>
      <c r="E205" s="1"/>
      <c r="F205" s="1"/>
      <c r="G205" s="1"/>
      <c r="H205" s="1"/>
      <c r="I205" s="1"/>
      <c r="J205" s="1"/>
    </row>
    <row r="206" spans="1:10" ht="12.75">
      <c r="A206" s="1"/>
      <c r="B206" s="1"/>
      <c r="C206" s="1"/>
      <c r="D206" s="1"/>
      <c r="E206" s="1"/>
      <c r="F206" s="1"/>
      <c r="G206" s="1"/>
      <c r="H206" s="1"/>
      <c r="I206" s="1"/>
      <c r="J206" s="1"/>
    </row>
    <row r="207" spans="1:10" ht="12.75">
      <c r="A207" s="1"/>
      <c r="B207" s="1"/>
      <c r="C207" s="1"/>
      <c r="D207" s="1"/>
      <c r="E207" s="1"/>
      <c r="F207" s="1"/>
      <c r="G207" s="1"/>
      <c r="H207" s="1"/>
      <c r="I207" s="1"/>
      <c r="J207" s="1"/>
    </row>
    <row r="208" spans="1:10" ht="12.75">
      <c r="A208" s="1"/>
      <c r="B208" s="1"/>
      <c r="C208" s="1"/>
      <c r="D208" s="1"/>
      <c r="E208" s="1"/>
      <c r="F208" s="1"/>
      <c r="G208" s="1"/>
      <c r="H208" s="1"/>
      <c r="I208" s="1"/>
      <c r="J208" s="1"/>
    </row>
    <row r="209" spans="1:10" ht="12.75">
      <c r="A209" s="1"/>
      <c r="B209" s="1"/>
      <c r="C209" s="1"/>
      <c r="D209" s="1"/>
      <c r="E209" s="1"/>
      <c r="F209" s="1"/>
      <c r="G209" s="1"/>
      <c r="H209" s="1"/>
      <c r="I209" s="1"/>
      <c r="J209" s="1"/>
    </row>
    <row r="210" spans="1:10" ht="12.75">
      <c r="A210" s="1"/>
      <c r="B210" s="1"/>
      <c r="C210" s="1"/>
      <c r="D210" s="1"/>
      <c r="E210" s="1"/>
      <c r="F210" s="1"/>
      <c r="G210" s="1"/>
      <c r="H210" s="1"/>
      <c r="I210" s="1"/>
      <c r="J210" s="1"/>
    </row>
    <row r="211" spans="1:10" ht="12.75">
      <c r="A211" s="1"/>
      <c r="B211" s="1"/>
      <c r="C211" s="1"/>
      <c r="D211" s="1"/>
      <c r="E211" s="1"/>
      <c r="F211" s="1"/>
      <c r="G211" s="1"/>
      <c r="H211" s="1"/>
      <c r="I211" s="1"/>
      <c r="J211" s="1"/>
    </row>
    <row r="212" spans="1:10" ht="12.75">
      <c r="A212" s="1"/>
      <c r="B212" s="1"/>
      <c r="C212" s="1"/>
      <c r="D212" s="1"/>
      <c r="E212" s="1"/>
      <c r="F212" s="1"/>
      <c r="G212" s="1"/>
      <c r="H212" s="1"/>
      <c r="I212" s="1"/>
      <c r="J212" s="1"/>
    </row>
    <row r="213" spans="1:10" ht="12.75">
      <c r="A213" s="1"/>
      <c r="B213" s="1"/>
      <c r="C213" s="1"/>
      <c r="D213" s="1"/>
      <c r="E213" s="1"/>
      <c r="F213" s="1"/>
      <c r="G213" s="1"/>
      <c r="H213" s="1"/>
      <c r="I213" s="1"/>
      <c r="J213" s="1"/>
    </row>
    <row r="214" spans="1:10" ht="12.75">
      <c r="A214" s="1"/>
      <c r="B214" s="1"/>
      <c r="C214" s="1"/>
      <c r="D214" s="1"/>
      <c r="E214" s="1"/>
      <c r="F214" s="1"/>
      <c r="G214" s="1"/>
      <c r="H214" s="1"/>
      <c r="I214" s="1"/>
      <c r="J214" s="1"/>
    </row>
    <row r="215" spans="1:10" ht="12.75">
      <c r="A215" s="1"/>
      <c r="B215" s="1"/>
      <c r="C215" s="1"/>
      <c r="D215" s="1"/>
      <c r="E215" s="1"/>
      <c r="F215" s="1"/>
      <c r="G215" s="1"/>
      <c r="H215" s="1"/>
      <c r="I215" s="1"/>
      <c r="J215" s="1"/>
    </row>
    <row r="216" spans="1:10" ht="12.75">
      <c r="A216" s="1"/>
      <c r="B216" s="1"/>
      <c r="C216" s="1"/>
      <c r="D216" s="1"/>
      <c r="E216" s="1"/>
      <c r="F216" s="1"/>
      <c r="G216" s="1"/>
      <c r="H216" s="1"/>
      <c r="I216" s="1"/>
      <c r="J216" s="1"/>
    </row>
    <row r="217" spans="1:10" ht="12.75">
      <c r="A217" s="1"/>
      <c r="B217" s="1"/>
      <c r="C217" s="1"/>
      <c r="D217" s="1"/>
      <c r="E217" s="1"/>
      <c r="F217" s="1"/>
      <c r="G217" s="1"/>
      <c r="H217" s="1"/>
      <c r="I217" s="1"/>
      <c r="J217" s="1"/>
    </row>
    <row r="218" spans="1:10" ht="12.75">
      <c r="A218" s="1"/>
      <c r="B218" s="1"/>
      <c r="C218" s="1"/>
      <c r="D218" s="1"/>
      <c r="E218" s="1"/>
      <c r="F218" s="1"/>
      <c r="G218" s="1"/>
      <c r="H218" s="1"/>
      <c r="I218" s="1"/>
      <c r="J218" s="1"/>
    </row>
    <row r="219" spans="1:10" ht="12.75">
      <c r="A219" s="1"/>
      <c r="B219" s="1"/>
      <c r="C219" s="1"/>
      <c r="D219" s="1"/>
      <c r="E219" s="1"/>
      <c r="F219" s="1"/>
      <c r="G219" s="1"/>
      <c r="H219" s="1"/>
      <c r="I219" s="1"/>
      <c r="J219" s="1"/>
    </row>
    <row r="220" spans="1:10" ht="12.75">
      <c r="A220" s="1"/>
      <c r="B220" s="1"/>
      <c r="C220" s="1"/>
      <c r="D220" s="1"/>
      <c r="E220" s="1"/>
      <c r="F220" s="1"/>
      <c r="G220" s="1"/>
      <c r="H220" s="1"/>
      <c r="I220" s="1"/>
      <c r="J220" s="1"/>
    </row>
    <row r="221" spans="1:10" ht="12.75">
      <c r="A221" s="1"/>
      <c r="B221" s="1"/>
      <c r="C221" s="1"/>
      <c r="D221" s="1"/>
      <c r="E221" s="1"/>
      <c r="F221" s="1"/>
      <c r="G221" s="1"/>
      <c r="H221" s="1"/>
      <c r="I221" s="1"/>
      <c r="J221" s="1"/>
    </row>
    <row r="222" spans="1:10" ht="12.75">
      <c r="A222" s="1"/>
      <c r="B222" s="1"/>
      <c r="C222" s="1"/>
      <c r="D222" s="1"/>
      <c r="E222" s="1"/>
      <c r="F222" s="1"/>
      <c r="G222" s="1"/>
      <c r="H222" s="1"/>
      <c r="I222" s="1"/>
      <c r="J222" s="1"/>
    </row>
    <row r="223" spans="1:10" ht="12.75">
      <c r="A223" s="1"/>
      <c r="B223" s="1"/>
      <c r="C223" s="1"/>
      <c r="D223" s="1"/>
      <c r="E223" s="1"/>
      <c r="F223" s="1"/>
      <c r="G223" s="1"/>
      <c r="H223" s="1"/>
      <c r="I223" s="1"/>
      <c r="J223" s="1"/>
    </row>
    <row r="224" spans="1:10" ht="12.75">
      <c r="A224" s="1"/>
      <c r="B224" s="1"/>
      <c r="C224" s="1"/>
      <c r="D224" s="1"/>
      <c r="E224" s="1"/>
      <c r="F224" s="1"/>
      <c r="G224" s="1"/>
      <c r="H224" s="1"/>
      <c r="I224" s="1"/>
      <c r="J224" s="1"/>
    </row>
    <row r="225" spans="1:10" ht="12.75">
      <c r="A225" s="1"/>
      <c r="B225" s="1"/>
      <c r="C225" s="1"/>
      <c r="D225" s="1"/>
      <c r="E225" s="1"/>
      <c r="F225" s="1"/>
      <c r="G225" s="1"/>
      <c r="H225" s="1"/>
      <c r="I225" s="1"/>
      <c r="J225" s="1"/>
    </row>
    <row r="226" spans="1:10" ht="12.75">
      <c r="A226" s="1"/>
      <c r="B226" s="1"/>
      <c r="C226" s="1"/>
      <c r="D226" s="1"/>
      <c r="E226" s="1"/>
      <c r="F226" s="1"/>
      <c r="G226" s="1"/>
      <c r="H226" s="1"/>
      <c r="I226" s="1"/>
      <c r="J226" s="1"/>
    </row>
    <row r="227" spans="1:10" ht="12.75">
      <c r="A227" s="1"/>
      <c r="B227" s="1"/>
      <c r="C227" s="1"/>
      <c r="D227" s="1"/>
      <c r="E227" s="1"/>
      <c r="F227" s="1"/>
      <c r="G227" s="1"/>
      <c r="H227" s="1"/>
      <c r="I227" s="1"/>
      <c r="J227" s="1"/>
    </row>
    <row r="228" spans="1:10" ht="12.75">
      <c r="A228" s="1"/>
      <c r="B228" s="1"/>
      <c r="C228" s="1"/>
      <c r="D228" s="1"/>
      <c r="E228" s="1"/>
      <c r="F228" s="1"/>
      <c r="G228" s="1"/>
      <c r="H228" s="1"/>
      <c r="I228" s="1"/>
      <c r="J228" s="1"/>
    </row>
    <row r="229" spans="1:10" ht="12.75">
      <c r="A229" s="1"/>
      <c r="B229" s="1"/>
      <c r="C229" s="1"/>
      <c r="D229" s="1"/>
      <c r="E229" s="1"/>
      <c r="F229" s="1"/>
      <c r="G229" s="1"/>
      <c r="H229" s="1"/>
      <c r="I229" s="1"/>
      <c r="J229" s="1"/>
    </row>
    <row r="230" spans="1:10" ht="12.75">
      <c r="A230" s="1"/>
      <c r="B230" s="1"/>
      <c r="C230" s="1"/>
      <c r="D230" s="1"/>
      <c r="E230" s="1"/>
      <c r="F230" s="1"/>
      <c r="G230" s="1"/>
      <c r="H230" s="1"/>
      <c r="I230" s="1"/>
      <c r="J230" s="1"/>
    </row>
    <row r="231" spans="1:10" ht="12.75">
      <c r="A231" s="1"/>
      <c r="B231" s="1"/>
      <c r="C231" s="1"/>
      <c r="D231" s="1"/>
      <c r="E231" s="1"/>
      <c r="F231" s="1"/>
      <c r="G231" s="1"/>
      <c r="H231" s="1"/>
      <c r="I231" s="1"/>
      <c r="J231" s="1"/>
    </row>
    <row r="232" spans="1:10" ht="12.75">
      <c r="A232" s="1"/>
      <c r="B232" s="1"/>
      <c r="C232" s="1"/>
      <c r="D232" s="1"/>
      <c r="E232" s="1"/>
      <c r="F232" s="1"/>
      <c r="G232" s="1"/>
      <c r="H232" s="1"/>
      <c r="I232" s="1"/>
      <c r="J232" s="1"/>
    </row>
    <row r="233" spans="1:10" ht="12.75">
      <c r="A233" s="1"/>
      <c r="B233" s="1"/>
      <c r="C233" s="1"/>
      <c r="D233" s="1"/>
      <c r="E233" s="1"/>
      <c r="F233" s="1"/>
      <c r="G233" s="1"/>
      <c r="H233" s="1"/>
      <c r="I233" s="1"/>
      <c r="J233" s="1"/>
    </row>
    <row r="234" spans="1:10" ht="12.75">
      <c r="A234" s="1"/>
      <c r="B234" s="1"/>
      <c r="C234" s="1"/>
      <c r="D234" s="1"/>
      <c r="E234" s="1"/>
      <c r="F234" s="1"/>
      <c r="G234" s="1"/>
      <c r="H234" s="1"/>
      <c r="I234" s="1"/>
      <c r="J234" s="1"/>
    </row>
    <row r="235" spans="1:10" ht="12.75">
      <c r="A235" s="1"/>
      <c r="B235" s="1"/>
      <c r="C235" s="1"/>
      <c r="D235" s="1"/>
      <c r="E235" s="1"/>
      <c r="F235" s="1"/>
      <c r="G235" s="1"/>
      <c r="H235" s="1"/>
      <c r="I235" s="1"/>
      <c r="J235" s="1"/>
    </row>
    <row r="236" spans="1:10" ht="12.75">
      <c r="A236" s="1"/>
      <c r="B236" s="1"/>
      <c r="C236" s="1"/>
      <c r="D236" s="1"/>
      <c r="E236" s="1"/>
      <c r="F236" s="1"/>
      <c r="G236" s="1"/>
      <c r="H236" s="1"/>
      <c r="I236" s="1"/>
      <c r="J236" s="1"/>
    </row>
    <row r="237" spans="1:10" ht="12.75">
      <c r="A237" s="1"/>
      <c r="B237" s="1"/>
      <c r="C237" s="1"/>
      <c r="D237" s="1"/>
      <c r="E237" s="1"/>
      <c r="F237" s="1"/>
      <c r="G237" s="1"/>
      <c r="H237" s="1"/>
      <c r="I237" s="1"/>
      <c r="J237" s="1"/>
    </row>
    <row r="238" spans="1:10" ht="12.75">
      <c r="A238" s="1"/>
      <c r="B238" s="1"/>
      <c r="C238" s="1"/>
      <c r="D238" s="1"/>
      <c r="E238" s="1"/>
      <c r="F238" s="1"/>
      <c r="G238" s="1"/>
      <c r="H238" s="1"/>
      <c r="I238" s="1"/>
      <c r="J238" s="1"/>
    </row>
    <row r="239" spans="1:10" ht="12.75">
      <c r="A239" s="1"/>
      <c r="B239" s="1"/>
      <c r="C239" s="1"/>
      <c r="D239" s="1"/>
      <c r="E239" s="1"/>
      <c r="F239" s="1"/>
      <c r="G239" s="1"/>
      <c r="H239" s="1"/>
      <c r="I239" s="1"/>
      <c r="J239" s="1"/>
    </row>
    <row r="240" spans="1:10" ht="12.75">
      <c r="A240" s="1"/>
      <c r="B240" s="1"/>
      <c r="C240" s="1"/>
      <c r="D240" s="1"/>
      <c r="E240" s="1"/>
      <c r="F240" s="1"/>
      <c r="G240" s="1"/>
      <c r="H240" s="1"/>
      <c r="I240" s="1"/>
      <c r="J240" s="1"/>
    </row>
    <row r="241" spans="1:10" ht="12.75">
      <c r="A241" s="1"/>
      <c r="B241" s="1"/>
      <c r="C241" s="1"/>
      <c r="D241" s="1"/>
      <c r="E241" s="1"/>
      <c r="F241" s="1"/>
      <c r="G241" s="1"/>
      <c r="H241" s="1"/>
      <c r="I241" s="1"/>
      <c r="J241" s="1"/>
    </row>
    <row r="242" spans="1:10" ht="12.75">
      <c r="A242" s="1"/>
      <c r="B242" s="1"/>
      <c r="C242" s="1"/>
      <c r="D242" s="1"/>
      <c r="E242" s="1"/>
      <c r="F242" s="1"/>
      <c r="G242" s="1"/>
      <c r="H242" s="1"/>
      <c r="I242" s="1"/>
      <c r="J242" s="1"/>
    </row>
    <row r="243" spans="1:10" ht="12.75">
      <c r="A243" s="1"/>
      <c r="B243" s="1"/>
      <c r="C243" s="1"/>
      <c r="D243" s="1"/>
      <c r="E243" s="1"/>
      <c r="F243" s="1"/>
      <c r="G243" s="1"/>
      <c r="H243" s="1"/>
      <c r="I243" s="1"/>
      <c r="J243" s="1"/>
    </row>
    <row r="244" spans="1:10" ht="12.75">
      <c r="A244" s="1"/>
      <c r="B244" s="1"/>
      <c r="C244" s="1"/>
      <c r="D244" s="1"/>
      <c r="E244" s="1"/>
      <c r="F244" s="1"/>
      <c r="G244" s="1"/>
      <c r="H244" s="1"/>
      <c r="I244" s="1"/>
      <c r="J244" s="1"/>
    </row>
    <row r="245" spans="1:10" ht="12.75">
      <c r="A245" s="1"/>
      <c r="B245" s="1"/>
      <c r="C245" s="1"/>
      <c r="D245" s="1"/>
      <c r="E245" s="1"/>
      <c r="F245" s="1"/>
      <c r="G245" s="1"/>
      <c r="H245" s="1"/>
      <c r="I245" s="1"/>
      <c r="J245" s="1"/>
    </row>
    <row r="246" spans="1:10" ht="12.75">
      <c r="A246" s="1"/>
      <c r="B246" s="1"/>
      <c r="C246" s="1"/>
      <c r="D246" s="1"/>
      <c r="E246" s="1"/>
      <c r="F246" s="1"/>
      <c r="G246" s="1"/>
      <c r="H246" s="1"/>
      <c r="I246" s="1"/>
      <c r="J246" s="1"/>
    </row>
    <row r="247" spans="1:10" ht="12.75">
      <c r="A247" s="1"/>
      <c r="B247" s="1"/>
      <c r="C247" s="1"/>
      <c r="D247" s="1"/>
      <c r="E247" s="1"/>
      <c r="F247" s="1"/>
      <c r="G247" s="1"/>
      <c r="H247" s="1"/>
      <c r="I247" s="1"/>
      <c r="J247" s="1"/>
    </row>
    <row r="248" spans="1:10" ht="12.75">
      <c r="A248" s="1"/>
      <c r="B248" s="1"/>
      <c r="C248" s="1"/>
      <c r="D248" s="1"/>
      <c r="E248" s="1"/>
      <c r="F248" s="1"/>
      <c r="G248" s="1"/>
      <c r="H248" s="1"/>
      <c r="I248" s="1"/>
      <c r="J248" s="1"/>
    </row>
    <row r="249" spans="1:10" ht="12.75">
      <c r="A249" s="1"/>
      <c r="B249" s="1"/>
      <c r="C249" s="1"/>
      <c r="D249" s="1"/>
      <c r="E249" s="1"/>
      <c r="F249" s="1"/>
      <c r="G249" s="1"/>
      <c r="H249" s="1"/>
      <c r="I249" s="1"/>
      <c r="J249" s="1"/>
    </row>
    <row r="250" spans="1:10" ht="12.75">
      <c r="A250" s="1"/>
      <c r="B250" s="1"/>
      <c r="C250" s="1"/>
      <c r="D250" s="1"/>
      <c r="E250" s="1"/>
      <c r="F250" s="1"/>
      <c r="G250" s="1"/>
      <c r="H250" s="1"/>
      <c r="I250" s="1"/>
      <c r="J250" s="1"/>
    </row>
    <row r="251" spans="1:10" ht="12.75">
      <c r="A251" s="1"/>
      <c r="B251" s="1"/>
      <c r="C251" s="1"/>
      <c r="D251" s="1"/>
      <c r="E251" s="1"/>
      <c r="F251" s="1"/>
      <c r="G251" s="1"/>
      <c r="H251" s="1"/>
      <c r="I251" s="1"/>
      <c r="J251" s="1"/>
    </row>
    <row r="252" spans="1:10" ht="12.75">
      <c r="A252" s="1"/>
      <c r="B252" s="1"/>
      <c r="C252" s="1"/>
      <c r="D252" s="1"/>
      <c r="E252" s="1"/>
      <c r="F252" s="1"/>
      <c r="G252" s="1"/>
      <c r="H252" s="1"/>
      <c r="I252" s="1"/>
      <c r="J252" s="1"/>
    </row>
    <row r="253" spans="1:10" ht="12.75">
      <c r="A253" s="1"/>
      <c r="B253" s="1"/>
      <c r="C253" s="1"/>
      <c r="D253" s="1"/>
      <c r="E253" s="1"/>
      <c r="F253" s="1"/>
      <c r="G253" s="1"/>
      <c r="H253" s="1"/>
      <c r="I253" s="1"/>
      <c r="J253" s="1"/>
    </row>
    <row r="254" spans="1:10" ht="12.75">
      <c r="A254" s="1"/>
      <c r="B254" s="1"/>
      <c r="C254" s="1"/>
      <c r="D254" s="1"/>
      <c r="E254" s="1"/>
      <c r="F254" s="1"/>
      <c r="G254" s="1"/>
      <c r="H254" s="1"/>
      <c r="I254" s="1"/>
      <c r="J254" s="1"/>
    </row>
    <row r="255" spans="1:10" ht="12.75">
      <c r="A255" s="1"/>
      <c r="B255" s="1"/>
      <c r="C255" s="1"/>
      <c r="D255" s="1"/>
      <c r="E255" s="1"/>
      <c r="F255" s="1"/>
      <c r="G255" s="1"/>
      <c r="H255" s="1"/>
      <c r="I255" s="1"/>
      <c r="J255" s="1"/>
    </row>
    <row r="256" spans="1:10" ht="12.75">
      <c r="A256" s="1"/>
      <c r="B256" s="1"/>
      <c r="C256" s="1"/>
      <c r="D256" s="1"/>
      <c r="E256" s="1"/>
      <c r="F256" s="1"/>
      <c r="G256" s="1"/>
      <c r="H256" s="1"/>
      <c r="I256" s="1"/>
      <c r="J256" s="1"/>
    </row>
    <row r="257" spans="1:10" ht="12.75">
      <c r="A257" s="1"/>
      <c r="B257" s="1"/>
      <c r="C257" s="1"/>
      <c r="D257" s="1"/>
      <c r="E257" s="1"/>
      <c r="F257" s="1"/>
      <c r="G257" s="1"/>
      <c r="H257" s="1"/>
      <c r="I257" s="1"/>
      <c r="J257" s="1"/>
    </row>
    <row r="258" spans="1:10" ht="12.75">
      <c r="A258" s="1"/>
      <c r="B258" s="1"/>
      <c r="C258" s="1"/>
      <c r="D258" s="1"/>
      <c r="E258" s="1"/>
      <c r="F258" s="1"/>
      <c r="G258" s="1"/>
      <c r="H258" s="1"/>
      <c r="I258" s="1"/>
      <c r="J258" s="1"/>
    </row>
    <row r="259" spans="1:10" ht="12.75">
      <c r="A259" s="1"/>
      <c r="B259" s="1"/>
      <c r="C259" s="1"/>
      <c r="D259" s="1"/>
      <c r="E259" s="1"/>
      <c r="F259" s="1"/>
      <c r="G259" s="1"/>
      <c r="H259" s="1"/>
      <c r="I259" s="1"/>
      <c r="J259" s="1"/>
    </row>
    <row r="260" spans="1:10" ht="12.75">
      <c r="A260" s="1"/>
      <c r="B260" s="1"/>
      <c r="C260" s="1"/>
      <c r="D260" s="1"/>
      <c r="E260" s="1"/>
      <c r="F260" s="1"/>
      <c r="G260" s="1"/>
      <c r="H260" s="1"/>
      <c r="I260" s="1"/>
      <c r="J260" s="1"/>
    </row>
    <row r="261" spans="1:10" ht="12.75">
      <c r="A261" s="1"/>
      <c r="B261" s="1"/>
      <c r="C261" s="1"/>
      <c r="D261" s="1"/>
      <c r="E261" s="1"/>
      <c r="F261" s="1"/>
      <c r="G261" s="1"/>
      <c r="H261" s="1"/>
      <c r="I261" s="1"/>
      <c r="J261" s="1"/>
    </row>
    <row r="262" spans="1:10" ht="12.75">
      <c r="A262" s="1"/>
      <c r="B262" s="1"/>
      <c r="C262" s="1"/>
      <c r="D262" s="1"/>
      <c r="E262" s="1"/>
      <c r="F262" s="1"/>
      <c r="G262" s="1"/>
      <c r="H262" s="1"/>
      <c r="I262" s="1"/>
      <c r="J262" s="1"/>
    </row>
    <row r="263" spans="1:10" ht="12.75">
      <c r="A263" s="1"/>
      <c r="B263" s="1"/>
      <c r="C263" s="1"/>
      <c r="D263" s="1"/>
      <c r="E263" s="1"/>
      <c r="F263" s="1"/>
      <c r="G263" s="1"/>
      <c r="H263" s="1"/>
      <c r="I263" s="1"/>
      <c r="J263" s="1"/>
    </row>
    <row r="264" spans="1:10" ht="12.75">
      <c r="A264" s="1"/>
      <c r="B264" s="1"/>
      <c r="C264" s="1"/>
      <c r="D264" s="1"/>
      <c r="E264" s="1"/>
      <c r="F264" s="1"/>
      <c r="G264" s="1"/>
      <c r="H264" s="1"/>
      <c r="I264" s="1"/>
      <c r="J264" s="1"/>
    </row>
    <row r="265" spans="1:10" ht="12.75">
      <c r="A265" s="1"/>
      <c r="B265" s="1"/>
      <c r="C265" s="1"/>
      <c r="D265" s="1"/>
      <c r="E265" s="1"/>
      <c r="F265" s="1"/>
      <c r="G265" s="1"/>
      <c r="H265" s="1"/>
      <c r="I265" s="1"/>
      <c r="J265" s="1"/>
    </row>
    <row r="266" spans="1:10" ht="12.75">
      <c r="A266" s="1"/>
      <c r="B266" s="1"/>
      <c r="C266" s="1"/>
      <c r="D266" s="1"/>
      <c r="E266" s="1"/>
      <c r="F266" s="1"/>
      <c r="G266" s="1"/>
      <c r="H266" s="1"/>
      <c r="I266" s="1"/>
      <c r="J266" s="1"/>
    </row>
    <row r="267" spans="1:10" ht="12.75">
      <c r="A267" s="1"/>
      <c r="B267" s="1"/>
      <c r="C267" s="1"/>
      <c r="D267" s="1"/>
      <c r="E267" s="1"/>
      <c r="F267" s="1"/>
      <c r="G267" s="1"/>
      <c r="H267" s="1"/>
      <c r="I267" s="1"/>
      <c r="J267" s="1"/>
    </row>
    <row r="268" spans="1:10" ht="12.75">
      <c r="A268" s="1"/>
      <c r="B268" s="1"/>
      <c r="C268" s="1"/>
      <c r="D268" s="1"/>
      <c r="E268" s="1"/>
      <c r="F268" s="1"/>
      <c r="G268" s="1"/>
      <c r="H268" s="1"/>
      <c r="I268" s="1"/>
      <c r="J268" s="1"/>
    </row>
    <row r="269" spans="1:10" ht="12.75">
      <c r="A269" s="1"/>
      <c r="B269" s="1"/>
      <c r="C269" s="1"/>
      <c r="D269" s="1"/>
      <c r="E269" s="1"/>
      <c r="F269" s="1"/>
      <c r="G269" s="1"/>
      <c r="H269" s="1"/>
      <c r="I269" s="1"/>
      <c r="J269" s="1"/>
    </row>
    <row r="270" spans="1:10" ht="12.75">
      <c r="A270" s="1"/>
      <c r="B270" s="1"/>
      <c r="C270" s="1"/>
      <c r="D270" s="1"/>
      <c r="E270" s="1"/>
      <c r="F270" s="1"/>
      <c r="G270" s="1"/>
      <c r="H270" s="1"/>
      <c r="I270" s="1"/>
      <c r="J270" s="1"/>
    </row>
    <row r="271" spans="1:10" ht="12.75">
      <c r="A271" s="1"/>
      <c r="B271" s="1"/>
      <c r="C271" s="1"/>
      <c r="D271" s="1"/>
      <c r="E271" s="1"/>
      <c r="F271" s="1"/>
      <c r="G271" s="1"/>
      <c r="H271" s="1"/>
      <c r="I271" s="1"/>
      <c r="J271" s="1"/>
    </row>
    <row r="272" spans="1:10" ht="12.75">
      <c r="A272" s="1"/>
      <c r="B272" s="1"/>
      <c r="C272" s="1"/>
      <c r="D272" s="1"/>
      <c r="E272" s="1"/>
      <c r="F272" s="1"/>
      <c r="G272" s="1"/>
      <c r="H272" s="1"/>
      <c r="I272" s="1"/>
      <c r="J272" s="1"/>
    </row>
    <row r="273" spans="1:10" ht="12.75">
      <c r="A273" s="1"/>
      <c r="B273" s="1"/>
      <c r="C273" s="1"/>
      <c r="D273" s="1"/>
      <c r="E273" s="1"/>
      <c r="F273" s="1"/>
      <c r="G273" s="1"/>
      <c r="H273" s="1"/>
      <c r="I273" s="1"/>
      <c r="J273" s="1"/>
    </row>
    <row r="274" spans="1:10" ht="12.75">
      <c r="A274" s="1"/>
      <c r="B274" s="1"/>
      <c r="C274" s="1"/>
      <c r="D274" s="1"/>
      <c r="E274" s="1"/>
      <c r="F274" s="1"/>
      <c r="G274" s="1"/>
      <c r="H274" s="1"/>
      <c r="I274" s="1"/>
      <c r="J274" s="1"/>
    </row>
    <row r="275" spans="1:10" ht="12.75">
      <c r="A275" s="1"/>
      <c r="B275" s="1"/>
      <c r="C275" s="1"/>
      <c r="D275" s="1"/>
      <c r="E275" s="1"/>
      <c r="F275" s="1"/>
      <c r="G275" s="1"/>
      <c r="H275" s="1"/>
      <c r="I275" s="1"/>
      <c r="J275" s="1"/>
    </row>
    <row r="276" spans="1:10" ht="12.75">
      <c r="A276" s="1"/>
      <c r="B276" s="1"/>
      <c r="C276" s="1"/>
      <c r="D276" s="1"/>
      <c r="E276" s="1"/>
      <c r="F276" s="1"/>
      <c r="G276" s="1"/>
      <c r="H276" s="1"/>
      <c r="I276" s="1"/>
      <c r="J276" s="1"/>
    </row>
    <row r="277" spans="1:10" ht="12.75">
      <c r="A277" s="1"/>
      <c r="B277" s="1"/>
      <c r="C277" s="1"/>
      <c r="D277" s="1"/>
      <c r="E277" s="1"/>
      <c r="F277" s="1"/>
      <c r="G277" s="1"/>
      <c r="H277" s="1"/>
      <c r="I277" s="1"/>
      <c r="J277" s="1"/>
    </row>
    <row r="278" spans="1:10" ht="12.75">
      <c r="A278" s="1"/>
      <c r="B278" s="1"/>
      <c r="C278" s="1"/>
      <c r="D278" s="1"/>
      <c r="E278" s="1"/>
      <c r="F278" s="1"/>
      <c r="G278" s="1"/>
      <c r="H278" s="1"/>
      <c r="I278" s="1"/>
      <c r="J278" s="1"/>
    </row>
    <row r="279" spans="1:10" ht="12.75">
      <c r="A279" s="1"/>
      <c r="B279" s="1"/>
      <c r="C279" s="1"/>
      <c r="D279" s="1"/>
      <c r="E279" s="1"/>
      <c r="F279" s="1"/>
      <c r="G279" s="1"/>
      <c r="H279" s="1"/>
      <c r="I279" s="1"/>
      <c r="J279" s="1"/>
    </row>
    <row r="280" spans="1:10" ht="12.75">
      <c r="A280" s="1"/>
      <c r="B280" s="1"/>
      <c r="C280" s="1"/>
      <c r="D280" s="1"/>
      <c r="E280" s="1"/>
      <c r="F280" s="1"/>
      <c r="G280" s="1"/>
      <c r="H280" s="1"/>
      <c r="I280" s="1"/>
      <c r="J280" s="1"/>
    </row>
    <row r="281" spans="1:10" ht="12.75">
      <c r="A281" s="1"/>
      <c r="B281" s="1"/>
      <c r="C281" s="1"/>
      <c r="D281" s="1"/>
      <c r="E281" s="1"/>
      <c r="F281" s="1"/>
      <c r="G281" s="1"/>
      <c r="H281" s="1"/>
      <c r="I281" s="1"/>
      <c r="J281" s="1"/>
    </row>
    <row r="282" spans="1:10" ht="12.75">
      <c r="A282" s="1"/>
      <c r="B282" s="1"/>
      <c r="C282" s="1"/>
      <c r="D282" s="1"/>
      <c r="E282" s="1"/>
      <c r="F282" s="1"/>
      <c r="G282" s="1"/>
      <c r="H282" s="1"/>
      <c r="I282" s="1"/>
      <c r="J282" s="1"/>
    </row>
    <row r="283" spans="1:10" ht="12.75">
      <c r="A283" s="1"/>
      <c r="B283" s="1"/>
      <c r="C283" s="1"/>
      <c r="D283" s="1"/>
      <c r="E283" s="1"/>
      <c r="F283" s="1"/>
      <c r="G283" s="1"/>
      <c r="H283" s="1"/>
      <c r="I283" s="1"/>
      <c r="J283" s="1"/>
    </row>
    <row r="284" spans="1:10" ht="12.75">
      <c r="A284" s="1"/>
      <c r="B284" s="1"/>
      <c r="C284" s="1"/>
      <c r="D284" s="1"/>
      <c r="E284" s="1"/>
      <c r="F284" s="1"/>
      <c r="G284" s="1"/>
      <c r="H284" s="1"/>
      <c r="I284" s="1"/>
      <c r="J284" s="1"/>
    </row>
    <row r="285" spans="1:10" ht="12.75">
      <c r="A285" s="1"/>
      <c r="B285" s="1"/>
      <c r="C285" s="1"/>
      <c r="D285" s="1"/>
      <c r="E285" s="1"/>
      <c r="F285" s="1"/>
      <c r="G285" s="1"/>
      <c r="H285" s="1"/>
      <c r="I285" s="1"/>
      <c r="J285" s="1"/>
    </row>
    <row r="286" spans="1:10" ht="12.75">
      <c r="A286" s="1"/>
      <c r="B286" s="1"/>
      <c r="C286" s="1"/>
      <c r="D286" s="1"/>
      <c r="E286" s="1"/>
      <c r="F286" s="1"/>
      <c r="G286" s="1"/>
      <c r="H286" s="1"/>
      <c r="I286" s="1"/>
      <c r="J286" s="1"/>
    </row>
    <row r="287" spans="1:10" ht="12.75">
      <c r="A287" s="1"/>
      <c r="B287" s="1"/>
      <c r="C287" s="1"/>
      <c r="D287" s="1"/>
      <c r="E287" s="1"/>
      <c r="F287" s="1"/>
      <c r="G287" s="1"/>
      <c r="H287" s="1"/>
      <c r="I287" s="1"/>
      <c r="J287" s="1"/>
    </row>
    <row r="288" spans="1:10" ht="12.75">
      <c r="A288" s="1"/>
      <c r="B288" s="1"/>
      <c r="C288" s="1"/>
      <c r="D288" s="1"/>
      <c r="E288" s="1"/>
      <c r="F288" s="1"/>
      <c r="G288" s="1"/>
      <c r="H288" s="1"/>
      <c r="I288" s="1"/>
      <c r="J288" s="1"/>
    </row>
    <row r="289" spans="1:10" ht="12.75">
      <c r="A289" s="1"/>
      <c r="B289" s="1"/>
      <c r="C289" s="1"/>
      <c r="D289" s="1"/>
      <c r="E289" s="1"/>
      <c r="F289" s="1"/>
      <c r="G289" s="1"/>
      <c r="H289" s="1"/>
      <c r="I289" s="1"/>
      <c r="J289" s="1"/>
    </row>
    <row r="290" spans="1:10" ht="12.75">
      <c r="A290" s="1"/>
      <c r="B290" s="1"/>
      <c r="C290" s="1"/>
      <c r="D290" s="1"/>
      <c r="E290" s="1"/>
      <c r="F290" s="1"/>
      <c r="G290" s="1"/>
      <c r="H290" s="1"/>
      <c r="I290" s="1"/>
      <c r="J290" s="1"/>
    </row>
    <row r="291" spans="1:10" ht="12.75">
      <c r="A291" s="1"/>
      <c r="B291" s="1"/>
      <c r="C291" s="1"/>
      <c r="D291" s="1"/>
      <c r="E291" s="1"/>
      <c r="F291" s="1"/>
      <c r="G291" s="1"/>
      <c r="H291" s="1"/>
      <c r="I291" s="1"/>
      <c r="J291" s="1"/>
    </row>
    <row r="292" spans="1:10" ht="12.75">
      <c r="A292" s="1"/>
      <c r="B292" s="1"/>
      <c r="C292" s="1"/>
      <c r="D292" s="1"/>
      <c r="E292" s="1"/>
      <c r="F292" s="1"/>
      <c r="G292" s="1"/>
      <c r="H292" s="1"/>
      <c r="I292" s="1"/>
      <c r="J292" s="1"/>
    </row>
    <row r="293" spans="1:10" ht="12.75">
      <c r="A293" s="1"/>
      <c r="B293" s="1"/>
      <c r="C293" s="1"/>
      <c r="D293" s="1"/>
      <c r="E293" s="1"/>
      <c r="F293" s="1"/>
      <c r="G293" s="1"/>
      <c r="H293" s="1"/>
      <c r="I293" s="1"/>
      <c r="J293" s="1"/>
    </row>
    <row r="294" spans="1:10" ht="12.75">
      <c r="A294" s="1"/>
      <c r="B294" s="1"/>
      <c r="C294" s="1"/>
      <c r="D294" s="1"/>
      <c r="E294" s="1"/>
      <c r="F294" s="1"/>
      <c r="G294" s="1"/>
      <c r="H294" s="1"/>
      <c r="I294" s="1"/>
      <c r="J294" s="1"/>
    </row>
    <row r="295" spans="1:10" ht="12.75">
      <c r="A295" s="1"/>
      <c r="B295" s="1"/>
      <c r="C295" s="1"/>
      <c r="D295" s="1"/>
      <c r="E295" s="1"/>
      <c r="F295" s="1"/>
      <c r="G295" s="1"/>
      <c r="H295" s="1"/>
      <c r="I295" s="1"/>
      <c r="J295" s="1"/>
    </row>
    <row r="296" spans="1:10" ht="12.75">
      <c r="A296" s="1"/>
      <c r="B296" s="1"/>
      <c r="C296" s="1"/>
      <c r="D296" s="1"/>
      <c r="E296" s="1"/>
      <c r="F296" s="1"/>
      <c r="G296" s="1"/>
      <c r="H296" s="1"/>
      <c r="I296" s="1"/>
      <c r="J296" s="1"/>
    </row>
    <row r="297" spans="1:10" ht="12.75">
      <c r="A297" s="1"/>
      <c r="B297" s="1"/>
      <c r="C297" s="1"/>
      <c r="D297" s="1"/>
      <c r="E297" s="1"/>
      <c r="F297" s="1"/>
      <c r="G297" s="1"/>
      <c r="H297" s="1"/>
      <c r="I297" s="1"/>
      <c r="J297" s="1"/>
    </row>
    <row r="298" spans="1:10" ht="12.75">
      <c r="A298" s="1"/>
      <c r="B298" s="1"/>
      <c r="C298" s="1"/>
      <c r="D298" s="1"/>
      <c r="E298" s="1"/>
      <c r="F298" s="1"/>
      <c r="G298" s="1"/>
      <c r="H298" s="1"/>
      <c r="I298" s="1"/>
      <c r="J298" s="1"/>
    </row>
    <row r="299" spans="1:10" ht="12.75">
      <c r="A299" s="1"/>
      <c r="B299" s="1"/>
      <c r="C299" s="1"/>
      <c r="D299" s="1"/>
      <c r="E299" s="1"/>
      <c r="F299" s="1"/>
      <c r="G299" s="1"/>
      <c r="H299" s="1"/>
      <c r="I299" s="1"/>
      <c r="J299" s="1"/>
    </row>
    <row r="300" spans="1:10" ht="12.75">
      <c r="A300" s="1"/>
      <c r="B300" s="1"/>
      <c r="C300" s="1"/>
      <c r="D300" s="1"/>
      <c r="E300" s="1"/>
      <c r="F300" s="1"/>
      <c r="G300" s="1"/>
      <c r="H300" s="1"/>
      <c r="I300" s="1"/>
      <c r="J300" s="1"/>
    </row>
    <row r="301" spans="1:10" ht="12.75">
      <c r="A301" s="1"/>
      <c r="B301" s="1"/>
      <c r="C301" s="1"/>
      <c r="D301" s="1"/>
      <c r="E301" s="1"/>
      <c r="F301" s="1"/>
      <c r="G301" s="1"/>
      <c r="H301" s="1"/>
      <c r="I301" s="1"/>
      <c r="J301" s="1"/>
    </row>
    <row r="302" spans="1:10" ht="12.75">
      <c r="A302" s="1"/>
      <c r="B302" s="1"/>
      <c r="C302" s="1"/>
      <c r="D302" s="1"/>
      <c r="E302" s="1"/>
      <c r="F302" s="1"/>
      <c r="G302" s="1"/>
      <c r="H302" s="1"/>
      <c r="I302" s="1"/>
      <c r="J302" s="1"/>
    </row>
    <row r="303" spans="1:10" ht="12.75">
      <c r="A303" s="1"/>
      <c r="B303" s="1"/>
      <c r="C303" s="1"/>
      <c r="D303" s="1"/>
      <c r="E303" s="1"/>
      <c r="F303" s="1"/>
      <c r="G303" s="1"/>
      <c r="H303" s="1"/>
      <c r="I303" s="1"/>
      <c r="J303" s="1"/>
    </row>
    <row r="304" spans="1:10" ht="12.75">
      <c r="A304" s="1"/>
      <c r="B304" s="1"/>
      <c r="C304" s="1"/>
      <c r="D304" s="1"/>
      <c r="E304" s="1"/>
      <c r="F304" s="1"/>
      <c r="G304" s="1"/>
      <c r="H304" s="1"/>
      <c r="I304" s="1"/>
      <c r="J304" s="1"/>
    </row>
    <row r="305" spans="1:10" ht="12.75">
      <c r="A305" s="1"/>
      <c r="B305" s="1"/>
      <c r="C305" s="1"/>
      <c r="D305" s="1"/>
      <c r="E305" s="1"/>
      <c r="F305" s="1"/>
      <c r="G305" s="1"/>
      <c r="H305" s="1"/>
      <c r="I305" s="1"/>
      <c r="J305" s="1"/>
    </row>
    <row r="306" spans="1:10" ht="12.75">
      <c r="A306" s="1"/>
      <c r="B306" s="1"/>
      <c r="C306" s="1"/>
      <c r="D306" s="1"/>
      <c r="E306" s="1"/>
      <c r="F306" s="1"/>
      <c r="G306" s="1"/>
      <c r="H306" s="1"/>
      <c r="I306" s="1"/>
      <c r="J306" s="1"/>
    </row>
    <row r="307" spans="1:10" ht="12.75">
      <c r="A307" s="1"/>
      <c r="B307" s="1"/>
      <c r="C307" s="1"/>
      <c r="D307" s="1"/>
      <c r="E307" s="1"/>
      <c r="F307" s="1"/>
      <c r="G307" s="1"/>
      <c r="H307" s="1"/>
      <c r="I307" s="1"/>
      <c r="J307" s="1"/>
    </row>
    <row r="308" spans="1:10" ht="12.75">
      <c r="A308" s="1"/>
      <c r="B308" s="1"/>
      <c r="C308" s="1"/>
      <c r="D308" s="1"/>
      <c r="E308" s="1"/>
      <c r="F308" s="1"/>
      <c r="G308" s="1"/>
      <c r="H308" s="1"/>
      <c r="I308" s="1"/>
      <c r="J308" s="1"/>
    </row>
    <row r="309" spans="1:10" ht="12.75">
      <c r="A309" s="1"/>
      <c r="B309" s="1"/>
      <c r="C309" s="1"/>
      <c r="D309" s="1"/>
      <c r="E309" s="1"/>
      <c r="F309" s="1"/>
      <c r="G309" s="1"/>
      <c r="H309" s="1"/>
      <c r="I309" s="1"/>
      <c r="J309" s="1"/>
    </row>
    <row r="310" spans="1:10" ht="12.75">
      <c r="A310" s="1"/>
      <c r="B310" s="1"/>
      <c r="C310" s="1"/>
      <c r="D310" s="1"/>
      <c r="E310" s="1"/>
      <c r="F310" s="1"/>
      <c r="G310" s="1"/>
      <c r="H310" s="1"/>
      <c r="I310" s="1"/>
      <c r="J310" s="1"/>
    </row>
    <row r="311" spans="1:10" ht="12.75">
      <c r="A311" s="1"/>
      <c r="B311" s="1"/>
      <c r="C311" s="1"/>
      <c r="D311" s="1"/>
      <c r="E311" s="1"/>
      <c r="F311" s="1"/>
      <c r="G311" s="1"/>
      <c r="H311" s="1"/>
      <c r="I311" s="1"/>
      <c r="J311" s="1"/>
    </row>
    <row r="312" spans="1:10" ht="12.75">
      <c r="A312" s="1"/>
      <c r="B312" s="1"/>
      <c r="C312" s="1"/>
      <c r="D312" s="1"/>
      <c r="E312" s="1"/>
      <c r="F312" s="1"/>
      <c r="G312" s="1"/>
      <c r="H312" s="1"/>
      <c r="I312" s="1"/>
      <c r="J312" s="1"/>
    </row>
    <row r="313" spans="1:10" ht="12.75">
      <c r="A313" s="1"/>
      <c r="B313" s="1"/>
      <c r="C313" s="1"/>
      <c r="D313" s="1"/>
      <c r="E313" s="1"/>
      <c r="F313" s="1"/>
      <c r="G313" s="1"/>
      <c r="H313" s="1"/>
      <c r="I313" s="1"/>
      <c r="J313" s="1"/>
    </row>
    <row r="314" spans="1:10" ht="12.75">
      <c r="A314" s="1"/>
      <c r="B314" s="1"/>
      <c r="C314" s="1"/>
      <c r="D314" s="1"/>
      <c r="E314" s="1"/>
      <c r="F314" s="1"/>
      <c r="G314" s="1"/>
      <c r="H314" s="1"/>
      <c r="I314" s="1"/>
      <c r="J314" s="1"/>
    </row>
    <row r="315" spans="1:10" ht="12.75">
      <c r="A315" s="1"/>
      <c r="B315" s="1"/>
      <c r="C315" s="1"/>
      <c r="D315" s="1"/>
      <c r="E315" s="1"/>
      <c r="F315" s="1"/>
      <c r="G315" s="1"/>
      <c r="H315" s="1"/>
      <c r="I315" s="1"/>
      <c r="J315" s="1"/>
    </row>
    <row r="316" spans="1:10" ht="12.75">
      <c r="A316" s="1"/>
      <c r="B316" s="1"/>
      <c r="C316" s="1"/>
      <c r="D316" s="1"/>
      <c r="E316" s="1"/>
      <c r="F316" s="1"/>
      <c r="G316" s="1"/>
      <c r="H316" s="1"/>
      <c r="I316" s="1"/>
      <c r="J316" s="1"/>
    </row>
    <row r="317" spans="1:10" ht="12.75">
      <c r="A317" s="1"/>
      <c r="B317" s="1"/>
      <c r="C317" s="1"/>
      <c r="D317" s="1"/>
      <c r="E317" s="1"/>
      <c r="F317" s="1"/>
      <c r="G317" s="1"/>
      <c r="H317" s="1"/>
      <c r="I317" s="1"/>
      <c r="J317" s="1"/>
    </row>
    <row r="318" spans="1:10" ht="12.75">
      <c r="A318" s="1"/>
      <c r="B318" s="1"/>
      <c r="C318" s="1"/>
      <c r="D318" s="1"/>
      <c r="E318" s="1"/>
      <c r="F318" s="1"/>
      <c r="G318" s="1"/>
      <c r="H318" s="1"/>
      <c r="I318" s="1"/>
      <c r="J318" s="1"/>
    </row>
    <row r="319" spans="1:10" ht="12.75">
      <c r="A319" s="1"/>
      <c r="B319" s="1"/>
      <c r="C319" s="1"/>
      <c r="D319" s="1"/>
      <c r="E319" s="1"/>
      <c r="F319" s="1"/>
      <c r="G319" s="1"/>
      <c r="H319" s="1"/>
      <c r="I319" s="1"/>
      <c r="J319" s="1"/>
    </row>
    <row r="320" spans="1:10" ht="12.75">
      <c r="A320" s="1"/>
      <c r="B320" s="1"/>
      <c r="C320" s="1"/>
      <c r="D320" s="1"/>
      <c r="E320" s="1"/>
      <c r="F320" s="1"/>
      <c r="G320" s="1"/>
      <c r="H320" s="1"/>
      <c r="I320" s="1"/>
      <c r="J320" s="1"/>
    </row>
    <row r="321" spans="1:10" ht="12.75">
      <c r="A321" s="1"/>
      <c r="B321" s="1"/>
      <c r="C321" s="1"/>
      <c r="D321" s="1"/>
      <c r="E321" s="1"/>
      <c r="F321" s="1"/>
      <c r="G321" s="1"/>
      <c r="H321" s="1"/>
      <c r="I321" s="1"/>
      <c r="J321" s="1"/>
    </row>
    <row r="322" spans="1:10" ht="12.75">
      <c r="A322" s="1"/>
      <c r="B322" s="1"/>
      <c r="C322" s="1"/>
      <c r="D322" s="1"/>
      <c r="E322" s="1"/>
      <c r="F322" s="1"/>
      <c r="G322" s="1"/>
      <c r="H322" s="1"/>
      <c r="I322" s="1"/>
      <c r="J322" s="1"/>
    </row>
    <row r="323" spans="1:10" ht="12.75">
      <c r="A323" s="1"/>
      <c r="B323" s="1"/>
      <c r="C323" s="1"/>
      <c r="D323" s="1"/>
      <c r="E323" s="1"/>
      <c r="F323" s="1"/>
      <c r="G323" s="1"/>
      <c r="H323" s="1"/>
      <c r="I323" s="1"/>
      <c r="J323" s="1"/>
    </row>
    <row r="324" spans="1:10" ht="12.75">
      <c r="A324" s="1"/>
      <c r="B324" s="1"/>
      <c r="C324" s="1"/>
      <c r="D324" s="1"/>
      <c r="E324" s="1"/>
      <c r="F324" s="1"/>
      <c r="G324" s="1"/>
      <c r="H324" s="1"/>
      <c r="I324" s="1"/>
      <c r="J324" s="1"/>
    </row>
    <row r="325" spans="1:10" ht="12.75">
      <c r="A325" s="1"/>
      <c r="B325" s="1"/>
      <c r="C325" s="1"/>
      <c r="D325" s="1"/>
      <c r="E325" s="1"/>
      <c r="F325" s="1"/>
      <c r="G325" s="1"/>
      <c r="H325" s="1"/>
      <c r="I325" s="1"/>
      <c r="J325" s="1"/>
    </row>
    <row r="326" spans="1:10" ht="12.75">
      <c r="A326" s="1"/>
      <c r="B326" s="1"/>
      <c r="C326" s="1"/>
      <c r="D326" s="1"/>
      <c r="E326" s="1"/>
      <c r="F326" s="1"/>
      <c r="G326" s="1"/>
      <c r="H326" s="1"/>
      <c r="I326" s="1"/>
      <c r="J326" s="1"/>
    </row>
    <row r="327" spans="1:10" ht="12.75">
      <c r="A327" s="1"/>
      <c r="B327" s="1"/>
      <c r="C327" s="1"/>
      <c r="D327" s="1"/>
      <c r="E327" s="1"/>
      <c r="F327" s="1"/>
      <c r="G327" s="1"/>
      <c r="H327" s="1"/>
      <c r="I327" s="1"/>
      <c r="J327" s="1"/>
    </row>
    <row r="328" spans="1:10" ht="12.75">
      <c r="A328" s="1"/>
      <c r="B328" s="1"/>
      <c r="C328" s="1"/>
      <c r="D328" s="1"/>
      <c r="E328" s="1"/>
      <c r="F328" s="1"/>
      <c r="G328" s="1"/>
      <c r="H328" s="1"/>
      <c r="I328" s="1"/>
      <c r="J328" s="1"/>
    </row>
    <row r="329" spans="1:10" ht="12.75">
      <c r="A329" s="1"/>
      <c r="B329" s="1"/>
      <c r="C329" s="1"/>
      <c r="D329" s="1"/>
      <c r="E329" s="1"/>
      <c r="F329" s="1"/>
      <c r="G329" s="1"/>
      <c r="H329" s="1"/>
      <c r="I329" s="1"/>
      <c r="J329" s="1"/>
    </row>
    <row r="330" spans="1:10" ht="12.75">
      <c r="A330" s="1"/>
      <c r="B330" s="1"/>
      <c r="C330" s="1"/>
      <c r="D330" s="1"/>
      <c r="E330" s="1"/>
      <c r="F330" s="1"/>
      <c r="G330" s="1"/>
      <c r="H330" s="1"/>
      <c r="I330" s="1"/>
      <c r="J330" s="1"/>
    </row>
    <row r="331" spans="1:10" ht="12.75">
      <c r="A331" s="1"/>
      <c r="B331" s="1"/>
      <c r="C331" s="1"/>
      <c r="D331" s="1"/>
      <c r="E331" s="1"/>
      <c r="F331" s="1"/>
      <c r="G331" s="1"/>
      <c r="H331" s="1"/>
      <c r="I331" s="1"/>
      <c r="J331" s="1"/>
    </row>
    <row r="332" spans="1:10" ht="12.75">
      <c r="A332" s="1"/>
      <c r="B332" s="1"/>
      <c r="C332" s="1"/>
      <c r="D332" s="1"/>
      <c r="E332" s="1"/>
      <c r="F332" s="1"/>
      <c r="G332" s="1"/>
      <c r="H332" s="1"/>
      <c r="I332" s="1"/>
      <c r="J332" s="1"/>
    </row>
    <row r="333" spans="1:10" ht="12.75">
      <c r="A333" s="1"/>
      <c r="B333" s="1"/>
      <c r="C333" s="1"/>
      <c r="D333" s="1"/>
      <c r="E333" s="1"/>
      <c r="F333" s="1"/>
      <c r="G333" s="1"/>
      <c r="H333" s="1"/>
      <c r="I333" s="1"/>
      <c r="J333" s="1"/>
    </row>
    <row r="334" spans="1:10" ht="12.75">
      <c r="A334" s="1"/>
      <c r="B334" s="1"/>
      <c r="C334" s="1"/>
      <c r="D334" s="1"/>
      <c r="E334" s="1"/>
      <c r="F334" s="1"/>
      <c r="G334" s="1"/>
      <c r="H334" s="1"/>
      <c r="I334" s="1"/>
      <c r="J334" s="1"/>
    </row>
    <row r="335" spans="1:10" ht="12.75">
      <c r="A335" s="1"/>
      <c r="B335" s="1"/>
      <c r="C335" s="1"/>
      <c r="D335" s="1"/>
      <c r="E335" s="1"/>
      <c r="F335" s="1"/>
      <c r="G335" s="1"/>
      <c r="H335" s="1"/>
      <c r="I335" s="1"/>
      <c r="J335" s="1"/>
    </row>
    <row r="336" spans="1:10" ht="12.75">
      <c r="A336" s="1"/>
      <c r="B336" s="1"/>
      <c r="C336" s="1"/>
      <c r="D336" s="1"/>
      <c r="E336" s="1"/>
      <c r="F336" s="1"/>
      <c r="G336" s="1"/>
      <c r="H336" s="1"/>
      <c r="I336" s="1"/>
      <c r="J336" s="1"/>
    </row>
    <row r="337" spans="1:10" ht="12.75">
      <c r="A337" s="1"/>
      <c r="B337" s="1"/>
      <c r="C337" s="1"/>
      <c r="D337" s="1"/>
      <c r="E337" s="1"/>
      <c r="F337" s="1"/>
      <c r="G337" s="1"/>
      <c r="H337" s="1"/>
      <c r="I337" s="1"/>
      <c r="J337" s="1"/>
    </row>
    <row r="338" spans="1:10" ht="12.75">
      <c r="A338" s="1"/>
      <c r="B338" s="1"/>
      <c r="C338" s="1"/>
      <c r="D338" s="1"/>
      <c r="E338" s="1"/>
      <c r="F338" s="1"/>
      <c r="G338" s="1"/>
      <c r="H338" s="1"/>
      <c r="I338" s="1"/>
      <c r="J338" s="1"/>
    </row>
    <row r="339" spans="1:10" ht="12.75">
      <c r="A339" s="1"/>
      <c r="B339" s="1"/>
      <c r="C339" s="1"/>
      <c r="D339" s="1"/>
      <c r="E339" s="1"/>
      <c r="F339" s="1"/>
      <c r="G339" s="1"/>
      <c r="H339" s="1"/>
      <c r="I339" s="1"/>
      <c r="J339" s="1"/>
    </row>
    <row r="340" spans="1:10" ht="12.75">
      <c r="A340" s="1"/>
      <c r="B340" s="1"/>
      <c r="C340" s="1"/>
      <c r="D340" s="1"/>
      <c r="E340" s="1"/>
      <c r="F340" s="1"/>
      <c r="G340" s="1"/>
      <c r="H340" s="1"/>
      <c r="I340" s="1"/>
      <c r="J340" s="1"/>
    </row>
    <row r="341" spans="1:10" ht="12.75">
      <c r="A341" s="1"/>
      <c r="B341" s="1"/>
      <c r="C341" s="1"/>
      <c r="D341" s="1"/>
      <c r="E341" s="1"/>
      <c r="F341" s="1"/>
      <c r="G341" s="1"/>
      <c r="H341" s="1"/>
      <c r="I341" s="1"/>
      <c r="J341" s="1"/>
    </row>
    <row r="342" spans="1:10" ht="12.75">
      <c r="A342" s="1"/>
      <c r="B342" s="1"/>
      <c r="C342" s="1"/>
      <c r="D342" s="1"/>
      <c r="E342" s="1"/>
      <c r="F342" s="1"/>
      <c r="G342" s="1"/>
      <c r="H342" s="1"/>
      <c r="I342" s="1"/>
      <c r="J342" s="1"/>
    </row>
    <row r="343" spans="1:10" ht="12.75">
      <c r="A343" s="1"/>
      <c r="B343" s="1"/>
      <c r="C343" s="1"/>
      <c r="D343" s="1"/>
      <c r="E343" s="1"/>
      <c r="F343" s="1"/>
      <c r="G343" s="1"/>
      <c r="H343" s="1"/>
      <c r="I343" s="1"/>
      <c r="J343" s="1"/>
    </row>
    <row r="344" spans="1:10" ht="12.75">
      <c r="A344" s="1"/>
      <c r="B344" s="1"/>
      <c r="C344" s="1"/>
      <c r="D344" s="1"/>
      <c r="E344" s="1"/>
      <c r="F344" s="1"/>
      <c r="G344" s="1"/>
      <c r="H344" s="1"/>
      <c r="I344" s="1"/>
      <c r="J344" s="1"/>
    </row>
    <row r="345" spans="1:10" ht="12.75">
      <c r="A345" s="1"/>
      <c r="B345" s="1"/>
      <c r="C345" s="1"/>
      <c r="D345" s="1"/>
      <c r="E345" s="1"/>
      <c r="F345" s="1"/>
      <c r="G345" s="1"/>
      <c r="H345" s="1"/>
      <c r="I345" s="1"/>
      <c r="J345" s="1"/>
    </row>
    <row r="346" spans="1:10" ht="12.75">
      <c r="A346" s="1"/>
      <c r="B346" s="1"/>
      <c r="C346" s="1"/>
      <c r="D346" s="1"/>
      <c r="E346" s="1"/>
      <c r="F346" s="1"/>
      <c r="G346" s="1"/>
      <c r="H346" s="1"/>
      <c r="I346" s="1"/>
      <c r="J346" s="1"/>
    </row>
    <row r="347" spans="1:10" ht="12.75">
      <c r="A347" s="1"/>
      <c r="B347" s="1"/>
      <c r="C347" s="1"/>
      <c r="D347" s="1"/>
      <c r="E347" s="1"/>
      <c r="F347" s="1"/>
      <c r="G347" s="1"/>
      <c r="H347" s="1"/>
      <c r="I347" s="1"/>
      <c r="J347" s="1"/>
    </row>
    <row r="348" spans="1:10" ht="12.75">
      <c r="A348" s="1"/>
      <c r="B348" s="1"/>
      <c r="C348" s="1"/>
      <c r="D348" s="1"/>
      <c r="E348" s="1"/>
      <c r="F348" s="1"/>
      <c r="G348" s="1"/>
      <c r="H348" s="1"/>
      <c r="I348" s="1"/>
      <c r="J348" s="1"/>
    </row>
    <row r="349" spans="1:10" ht="12.75">
      <c r="A349" s="1"/>
      <c r="B349" s="1"/>
      <c r="C349" s="1"/>
      <c r="D349" s="1"/>
      <c r="E349" s="1"/>
      <c r="F349" s="1"/>
      <c r="G349" s="1"/>
      <c r="H349" s="1"/>
      <c r="I349" s="1"/>
      <c r="J349" s="1"/>
    </row>
    <row r="350" spans="1:10" ht="12.75">
      <c r="A350" s="1"/>
      <c r="B350" s="1"/>
      <c r="C350" s="1"/>
      <c r="D350" s="1"/>
      <c r="E350" s="1"/>
      <c r="F350" s="1"/>
      <c r="G350" s="1"/>
      <c r="H350" s="1"/>
      <c r="I350" s="1"/>
      <c r="J350" s="1"/>
    </row>
    <row r="351" spans="1:10" ht="12.75">
      <c r="A351" s="1"/>
      <c r="B351" s="1"/>
      <c r="C351" s="1"/>
      <c r="D351" s="1"/>
      <c r="E351" s="1"/>
      <c r="F351" s="1"/>
      <c r="G351" s="1"/>
      <c r="H351" s="1"/>
      <c r="I351" s="1"/>
      <c r="J351" s="1"/>
    </row>
    <row r="352" spans="1:10" ht="12.75">
      <c r="A352" s="1"/>
      <c r="B352" s="1"/>
      <c r="C352" s="1"/>
      <c r="D352" s="1"/>
      <c r="E352" s="1"/>
      <c r="F352" s="1"/>
      <c r="G352" s="1"/>
      <c r="H352" s="1"/>
      <c r="I352" s="1"/>
      <c r="J352" s="1"/>
    </row>
    <row r="353" spans="1:10" ht="12.75">
      <c r="A353" s="1"/>
      <c r="B353" s="1"/>
      <c r="C353" s="1"/>
      <c r="D353" s="1"/>
      <c r="E353" s="1"/>
      <c r="F353" s="1"/>
      <c r="G353" s="1"/>
      <c r="H353" s="1"/>
      <c r="I353" s="1"/>
      <c r="J353" s="1"/>
    </row>
    <row r="354" spans="1:10" ht="12.75">
      <c r="A354" s="1"/>
      <c r="B354" s="1"/>
      <c r="C354" s="1"/>
      <c r="D354" s="1"/>
      <c r="E354" s="1"/>
      <c r="F354" s="1"/>
      <c r="G354" s="1"/>
      <c r="H354" s="1"/>
      <c r="I354" s="1"/>
      <c r="J354" s="1"/>
    </row>
    <row r="355" spans="1:10" ht="12.75">
      <c r="A355" s="1"/>
      <c r="B355" s="1"/>
      <c r="C355" s="1"/>
      <c r="D355" s="1"/>
      <c r="E355" s="1"/>
      <c r="F355" s="1"/>
      <c r="G355" s="1"/>
      <c r="H355" s="1"/>
      <c r="I355" s="1"/>
      <c r="J355" s="1"/>
    </row>
    <row r="356" spans="1:10" ht="12.75">
      <c r="A356" s="1"/>
      <c r="B356" s="1"/>
      <c r="C356" s="1"/>
      <c r="D356" s="1"/>
      <c r="E356" s="1"/>
      <c r="F356" s="1"/>
      <c r="G356" s="1"/>
      <c r="H356" s="1"/>
      <c r="I356" s="1"/>
      <c r="J356" s="1"/>
    </row>
    <row r="357" spans="1:10" ht="12.75">
      <c r="A357" s="1"/>
      <c r="B357" s="1"/>
      <c r="C357" s="1"/>
      <c r="D357" s="1"/>
      <c r="E357" s="1"/>
      <c r="F357" s="1"/>
      <c r="G357" s="1"/>
      <c r="H357" s="1"/>
      <c r="I357" s="1"/>
      <c r="J357" s="1"/>
    </row>
    <row r="358" spans="1:10" ht="12.75">
      <c r="A358" s="1"/>
      <c r="B358" s="1"/>
      <c r="C358" s="1"/>
      <c r="D358" s="1"/>
      <c r="E358" s="1"/>
      <c r="F358" s="1"/>
      <c r="G358" s="1"/>
      <c r="H358" s="1"/>
      <c r="I358" s="1"/>
      <c r="J358" s="1"/>
    </row>
    <row r="359" spans="1:10" ht="12.75">
      <c r="A359" s="1"/>
      <c r="B359" s="1"/>
      <c r="C359" s="1"/>
      <c r="D359" s="1"/>
      <c r="E359" s="1"/>
      <c r="F359" s="1"/>
      <c r="G359" s="1"/>
      <c r="H359" s="1"/>
      <c r="I359" s="1"/>
      <c r="J359" s="1"/>
    </row>
    <row r="360" spans="1:10" ht="12.75">
      <c r="A360" s="1"/>
      <c r="B360" s="1"/>
      <c r="C360" s="1"/>
      <c r="D360" s="1"/>
      <c r="E360" s="1"/>
      <c r="F360" s="1"/>
      <c r="G360" s="1"/>
      <c r="H360" s="1"/>
      <c r="I360" s="1"/>
      <c r="J360" s="1"/>
    </row>
    <row r="361" spans="1:10" ht="12.75">
      <c r="A361" s="1"/>
      <c r="B361" s="1"/>
      <c r="C361" s="1"/>
      <c r="D361" s="1"/>
      <c r="E361" s="1"/>
      <c r="F361" s="1"/>
      <c r="G361" s="1"/>
      <c r="H361" s="1"/>
      <c r="I361" s="1"/>
      <c r="J361" s="1"/>
    </row>
    <row r="362" spans="1:10" ht="12.75">
      <c r="A362" s="1"/>
      <c r="B362" s="1"/>
      <c r="C362" s="1"/>
      <c r="D362" s="1"/>
      <c r="E362" s="1"/>
      <c r="F362" s="1"/>
      <c r="G362" s="1"/>
      <c r="H362" s="1"/>
      <c r="I362" s="1"/>
      <c r="J362" s="1"/>
    </row>
    <row r="363" spans="1:10" ht="12.75">
      <c r="A363" s="1"/>
      <c r="B363" s="1"/>
      <c r="C363" s="1"/>
      <c r="D363" s="1"/>
      <c r="E363" s="1"/>
      <c r="F363" s="1"/>
      <c r="G363" s="1"/>
      <c r="H363" s="1"/>
      <c r="I363" s="1"/>
      <c r="J363" s="1"/>
    </row>
    <row r="364" spans="1:10" ht="12.75">
      <c r="A364" s="1"/>
      <c r="B364" s="1"/>
      <c r="C364" s="1"/>
      <c r="D364" s="1"/>
      <c r="E364" s="1"/>
      <c r="F364" s="1"/>
      <c r="G364" s="1"/>
      <c r="H364" s="1"/>
      <c r="I364" s="1"/>
      <c r="J364" s="1"/>
    </row>
    <row r="365" spans="1:10" ht="12.75">
      <c r="A365" s="1"/>
      <c r="B365" s="1"/>
      <c r="C365" s="1"/>
      <c r="D365" s="1"/>
      <c r="E365" s="1"/>
      <c r="F365" s="1"/>
      <c r="G365" s="1"/>
      <c r="H365" s="1"/>
      <c r="I365" s="1"/>
      <c r="J365" s="1"/>
    </row>
    <row r="366" spans="1:10" ht="12.75">
      <c r="A366" s="1"/>
      <c r="B366" s="1"/>
      <c r="C366" s="1"/>
      <c r="D366" s="1"/>
      <c r="E366" s="1"/>
      <c r="F366" s="1"/>
      <c r="G366" s="1"/>
      <c r="H366" s="1"/>
      <c r="I366" s="1"/>
      <c r="J366" s="1"/>
    </row>
    <row r="367" spans="1:10" ht="12.75">
      <c r="A367" s="1"/>
      <c r="B367" s="1"/>
      <c r="C367" s="1"/>
      <c r="D367" s="1"/>
      <c r="E367" s="1"/>
      <c r="F367" s="1"/>
      <c r="G367" s="1"/>
      <c r="H367" s="1"/>
      <c r="I367" s="1"/>
      <c r="J367" s="1"/>
    </row>
    <row r="368" spans="1:10" ht="12.75">
      <c r="A368" s="1"/>
      <c r="B368" s="1"/>
      <c r="C368" s="1"/>
      <c r="D368" s="1"/>
      <c r="E368" s="1"/>
      <c r="F368" s="1"/>
      <c r="G368" s="1"/>
      <c r="H368" s="1"/>
      <c r="I368" s="1"/>
      <c r="J368" s="1"/>
    </row>
    <row r="369" spans="1:10" ht="12.75">
      <c r="A369" s="1"/>
      <c r="B369" s="1"/>
      <c r="C369" s="1"/>
      <c r="D369" s="1"/>
      <c r="E369" s="1"/>
      <c r="F369" s="1"/>
      <c r="G369" s="1"/>
      <c r="H369" s="1"/>
      <c r="I369" s="1"/>
      <c r="J369" s="1"/>
    </row>
    <row r="370" spans="1:10" ht="12.75">
      <c r="A370" s="1"/>
      <c r="B370" s="1"/>
      <c r="C370" s="1"/>
      <c r="D370" s="1"/>
      <c r="E370" s="1"/>
      <c r="F370" s="1"/>
      <c r="G370" s="1"/>
      <c r="H370" s="1"/>
      <c r="I370" s="1"/>
      <c r="J370" s="1"/>
    </row>
    <row r="371" spans="1:10" ht="12.75">
      <c r="A371" s="1"/>
      <c r="B371" s="1"/>
      <c r="C371" s="1"/>
      <c r="D371" s="1"/>
      <c r="E371" s="1"/>
      <c r="F371" s="1"/>
      <c r="G371" s="1"/>
      <c r="H371" s="1"/>
      <c r="I371" s="1"/>
      <c r="J371" s="1"/>
    </row>
    <row r="372" spans="1:10" ht="12.75">
      <c r="A372" s="1"/>
      <c r="B372" s="1"/>
      <c r="C372" s="1"/>
      <c r="D372" s="1"/>
      <c r="E372" s="1"/>
      <c r="F372" s="1"/>
      <c r="G372" s="1"/>
      <c r="H372" s="1"/>
      <c r="I372" s="1"/>
      <c r="J372" s="1"/>
    </row>
    <row r="373" spans="1:10" ht="12.75">
      <c r="A373" s="1"/>
      <c r="B373" s="1"/>
      <c r="C373" s="1"/>
      <c r="D373" s="1"/>
      <c r="E373" s="1"/>
      <c r="F373" s="1"/>
      <c r="G373" s="1"/>
      <c r="H373" s="1"/>
      <c r="I373" s="1"/>
      <c r="J373" s="1"/>
    </row>
    <row r="374" spans="1:10" ht="12.75">
      <c r="A374" s="1"/>
      <c r="B374" s="1"/>
      <c r="C374" s="1"/>
      <c r="D374" s="1"/>
      <c r="E374" s="1"/>
      <c r="F374" s="1"/>
      <c r="G374" s="1"/>
      <c r="H374" s="1"/>
      <c r="I374" s="1"/>
      <c r="J374" s="1"/>
    </row>
    <row r="375" spans="1:10" ht="12.75">
      <c r="A375" s="1"/>
      <c r="B375" s="1"/>
      <c r="C375" s="1"/>
      <c r="D375" s="1"/>
      <c r="E375" s="1"/>
      <c r="F375" s="1"/>
      <c r="G375" s="1"/>
      <c r="H375" s="1"/>
      <c r="I375" s="1"/>
      <c r="J375" s="1"/>
    </row>
    <row r="376" spans="1:10" ht="12.75">
      <c r="A376" s="1"/>
      <c r="B376" s="1"/>
      <c r="C376" s="1"/>
      <c r="D376" s="1"/>
      <c r="E376" s="1"/>
      <c r="F376" s="1"/>
      <c r="G376" s="1"/>
      <c r="H376" s="1"/>
      <c r="I376" s="1"/>
      <c r="J376" s="1"/>
    </row>
    <row r="377" spans="1:10" ht="12.75">
      <c r="A377" s="1"/>
      <c r="B377" s="1"/>
      <c r="C377" s="1"/>
      <c r="D377" s="1"/>
      <c r="E377" s="1"/>
      <c r="F377" s="1"/>
      <c r="G377" s="1"/>
      <c r="H377" s="1"/>
      <c r="I377" s="1"/>
      <c r="J377" s="1"/>
    </row>
    <row r="378" spans="1:10" ht="12.75">
      <c r="A378" s="1"/>
      <c r="B378" s="1"/>
      <c r="C378" s="1"/>
      <c r="D378" s="1"/>
      <c r="E378" s="1"/>
      <c r="F378" s="1"/>
      <c r="G378" s="1"/>
      <c r="H378" s="1"/>
      <c r="I378" s="1"/>
      <c r="J378" s="1"/>
    </row>
    <row r="379" spans="1:10" ht="12.75">
      <c r="A379" s="1"/>
      <c r="B379" s="1"/>
      <c r="C379" s="1"/>
      <c r="D379" s="1"/>
      <c r="E379" s="1"/>
      <c r="F379" s="1"/>
      <c r="G379" s="1"/>
      <c r="H379" s="1"/>
      <c r="I379" s="1"/>
      <c r="J379" s="1"/>
    </row>
    <row r="380" spans="1:10" ht="12.75">
      <c r="A380" s="1"/>
      <c r="B380" s="1"/>
      <c r="C380" s="1"/>
      <c r="D380" s="1"/>
      <c r="E380" s="1"/>
      <c r="F380" s="1"/>
      <c r="G380" s="1"/>
      <c r="H380" s="1"/>
      <c r="I380" s="1"/>
      <c r="J380" s="1"/>
    </row>
    <row r="381" spans="1:10" ht="12.75">
      <c r="A381" s="1"/>
      <c r="B381" s="1"/>
      <c r="C381" s="1"/>
      <c r="D381" s="1"/>
      <c r="E381" s="1"/>
      <c r="F381" s="1"/>
      <c r="G381" s="1"/>
      <c r="H381" s="1"/>
      <c r="I381" s="1"/>
      <c r="J381" s="1"/>
    </row>
    <row r="382" spans="1:10" ht="12.75">
      <c r="A382" s="1"/>
      <c r="B382" s="1"/>
      <c r="C382" s="1"/>
      <c r="D382" s="1"/>
      <c r="E382" s="1"/>
      <c r="F382" s="1"/>
      <c r="G382" s="1"/>
      <c r="H382" s="1"/>
      <c r="I382" s="1"/>
      <c r="J382" s="1"/>
    </row>
    <row r="383" spans="1:10" ht="12.75">
      <c r="A383" s="1"/>
      <c r="B383" s="1"/>
      <c r="C383" s="1"/>
      <c r="D383" s="1"/>
      <c r="E383" s="1"/>
      <c r="F383" s="1"/>
      <c r="G383" s="1"/>
      <c r="H383" s="1"/>
      <c r="I383" s="1"/>
      <c r="J383" s="1"/>
    </row>
    <row r="384" spans="1:10" ht="12.75">
      <c r="A384" s="1"/>
      <c r="B384" s="1"/>
      <c r="C384" s="1"/>
      <c r="D384" s="1"/>
      <c r="E384" s="1"/>
      <c r="F384" s="1"/>
      <c r="G384" s="1"/>
      <c r="H384" s="1"/>
      <c r="I384" s="1"/>
      <c r="J384" s="1"/>
    </row>
    <row r="385" spans="1:10" ht="12.75">
      <c r="A385" s="1"/>
      <c r="B385" s="1"/>
      <c r="C385" s="1"/>
      <c r="D385" s="1"/>
      <c r="E385" s="1"/>
      <c r="F385" s="1"/>
      <c r="G385" s="1"/>
      <c r="H385" s="1"/>
      <c r="I385" s="1"/>
      <c r="J385" s="1"/>
    </row>
    <row r="386" spans="1:10" ht="12.75">
      <c r="A386" s="1"/>
      <c r="B386" s="1"/>
      <c r="C386" s="1"/>
      <c r="D386" s="1"/>
      <c r="E386" s="1"/>
      <c r="F386" s="1"/>
      <c r="G386" s="1"/>
      <c r="H386" s="1"/>
      <c r="I386" s="1"/>
      <c r="J386" s="1"/>
    </row>
    <row r="387" spans="1:10" ht="12.75">
      <c r="A387" s="1"/>
      <c r="B387" s="1"/>
      <c r="C387" s="1"/>
      <c r="D387" s="1"/>
      <c r="E387" s="1"/>
      <c r="F387" s="1"/>
      <c r="G387" s="1"/>
      <c r="H387" s="1"/>
      <c r="I387" s="1"/>
      <c r="J387" s="1"/>
    </row>
    <row r="388" spans="1:10" ht="12.75">
      <c r="A388" s="1"/>
      <c r="B388" s="1"/>
      <c r="C388" s="1"/>
      <c r="D388" s="1"/>
      <c r="E388" s="1"/>
      <c r="F388" s="1"/>
      <c r="G388" s="1"/>
      <c r="H388" s="1"/>
      <c r="I388" s="1"/>
      <c r="J388" s="1"/>
    </row>
    <row r="389" spans="1:10" ht="12.75">
      <c r="A389" s="1"/>
      <c r="B389" s="1"/>
      <c r="C389" s="1"/>
      <c r="D389" s="1"/>
      <c r="E389" s="1"/>
      <c r="F389" s="1"/>
      <c r="G389" s="1"/>
      <c r="H389" s="1"/>
      <c r="I389" s="1"/>
      <c r="J389" s="1"/>
    </row>
    <row r="390" spans="1:10" ht="12.75">
      <c r="A390" s="1"/>
      <c r="B390" s="1"/>
      <c r="C390" s="1"/>
      <c r="D390" s="1"/>
      <c r="E390" s="1"/>
      <c r="F390" s="1"/>
      <c r="G390" s="1"/>
      <c r="H390" s="1"/>
      <c r="I390" s="1"/>
      <c r="J390" s="1"/>
    </row>
    <row r="391" spans="1:10" ht="12.75">
      <c r="A391" s="1"/>
      <c r="B391" s="1"/>
      <c r="C391" s="1"/>
      <c r="D391" s="1"/>
      <c r="E391" s="1"/>
      <c r="F391" s="1"/>
      <c r="G391" s="1"/>
      <c r="H391" s="1"/>
      <c r="I391" s="1"/>
      <c r="J391" s="1"/>
    </row>
    <row r="392" spans="1:10" ht="12.75">
      <c r="A392" s="1"/>
      <c r="B392" s="1"/>
      <c r="C392" s="1"/>
      <c r="D392" s="1"/>
      <c r="E392" s="1"/>
      <c r="F392" s="1"/>
      <c r="G392" s="1"/>
      <c r="H392" s="1"/>
      <c r="I392" s="1"/>
      <c r="J392" s="1"/>
    </row>
    <row r="393" spans="1:10" ht="12.75">
      <c r="A393" s="1"/>
      <c r="B393" s="1"/>
      <c r="C393" s="1"/>
      <c r="D393" s="1"/>
      <c r="E393" s="1"/>
      <c r="F393" s="1"/>
      <c r="G393" s="1"/>
      <c r="H393" s="1"/>
      <c r="I393" s="1"/>
      <c r="J393" s="1"/>
    </row>
    <row r="394" spans="1:10" ht="12.75">
      <c r="A394" s="1"/>
      <c r="B394" s="1"/>
      <c r="C394" s="1"/>
      <c r="D394" s="1"/>
      <c r="E394" s="1"/>
      <c r="F394" s="1"/>
      <c r="G394" s="1"/>
      <c r="H394" s="1"/>
      <c r="I394" s="1"/>
      <c r="J394" s="1"/>
    </row>
    <row r="395" spans="1:10" ht="12.75">
      <c r="A395" s="1"/>
      <c r="B395" s="1"/>
      <c r="C395" s="1"/>
      <c r="D395" s="1"/>
      <c r="E395" s="1"/>
      <c r="F395" s="1"/>
      <c r="G395" s="1"/>
      <c r="H395" s="1"/>
      <c r="I395" s="1"/>
      <c r="J395" s="1"/>
    </row>
    <row r="396" spans="1:10" ht="12.75">
      <c r="A396" s="1"/>
      <c r="B396" s="1"/>
      <c r="C396" s="1"/>
      <c r="D396" s="1"/>
      <c r="E396" s="1"/>
      <c r="F396" s="1"/>
      <c r="G396" s="1"/>
      <c r="H396" s="1"/>
      <c r="I396" s="1"/>
      <c r="J396" s="1"/>
    </row>
    <row r="397" spans="1:10" ht="12.75">
      <c r="A397" s="1"/>
      <c r="B397" s="1"/>
      <c r="C397" s="1"/>
      <c r="D397" s="1"/>
      <c r="E397" s="1"/>
      <c r="F397" s="1"/>
      <c r="G397" s="1"/>
      <c r="H397" s="1"/>
      <c r="I397" s="1"/>
      <c r="J397" s="1"/>
    </row>
    <row r="398" spans="1:10" ht="12.75">
      <c r="A398" s="1"/>
      <c r="B398" s="1"/>
      <c r="C398" s="1"/>
      <c r="D398" s="1"/>
      <c r="E398" s="1"/>
      <c r="F398" s="1"/>
      <c r="G398" s="1"/>
      <c r="H398" s="1"/>
      <c r="I398" s="1"/>
      <c r="J398" s="1"/>
    </row>
    <row r="399" spans="1:10" ht="12.75">
      <c r="A399" s="1"/>
      <c r="B399" s="1"/>
      <c r="C399" s="1"/>
      <c r="D399" s="1"/>
      <c r="E399" s="1"/>
      <c r="F399" s="1"/>
      <c r="G399" s="1"/>
      <c r="H399" s="1"/>
      <c r="I399" s="1"/>
      <c r="J399" s="1"/>
    </row>
    <row r="400" spans="1:10" ht="12.75">
      <c r="A400" s="1"/>
      <c r="B400" s="1"/>
      <c r="C400" s="1"/>
      <c r="D400" s="1"/>
      <c r="E400" s="1"/>
      <c r="F400" s="1"/>
      <c r="G400" s="1"/>
      <c r="H400" s="1"/>
      <c r="I400" s="1"/>
      <c r="J400" s="1"/>
    </row>
    <row r="401" spans="1:10" ht="12.75">
      <c r="A401" s="1"/>
      <c r="B401" s="1"/>
      <c r="C401" s="1"/>
      <c r="D401" s="1"/>
      <c r="E401" s="1"/>
      <c r="F401" s="1"/>
      <c r="G401" s="1"/>
      <c r="H401" s="1"/>
      <c r="I401" s="1"/>
      <c r="J401" s="1"/>
    </row>
    <row r="402" spans="1:10" ht="12.75">
      <c r="A402" s="1"/>
      <c r="B402" s="1"/>
      <c r="C402" s="1"/>
      <c r="D402" s="1"/>
      <c r="E402" s="1"/>
      <c r="F402" s="1"/>
      <c r="G402" s="1"/>
      <c r="H402" s="1"/>
      <c r="I402" s="1"/>
      <c r="J402" s="1"/>
    </row>
    <row r="403" spans="1:10" ht="12.75">
      <c r="A403" s="1"/>
      <c r="B403" s="1"/>
      <c r="C403" s="1"/>
      <c r="D403" s="1"/>
      <c r="E403" s="1"/>
      <c r="F403" s="1"/>
      <c r="G403" s="1"/>
      <c r="H403" s="1"/>
      <c r="I403" s="1"/>
      <c r="J403" s="1"/>
    </row>
    <row r="404" spans="1:10" ht="12.75">
      <c r="A404" s="1"/>
      <c r="B404" s="1"/>
      <c r="C404" s="1"/>
      <c r="D404" s="1"/>
      <c r="E404" s="1"/>
      <c r="F404" s="1"/>
      <c r="G404" s="1"/>
      <c r="H404" s="1"/>
      <c r="I404" s="1"/>
      <c r="J404" s="1"/>
    </row>
    <row r="405" spans="1:10" ht="12.75">
      <c r="A405" s="1"/>
      <c r="B405" s="1"/>
      <c r="C405" s="1"/>
      <c r="D405" s="1"/>
      <c r="E405" s="1"/>
      <c r="F405" s="1"/>
      <c r="G405" s="1"/>
      <c r="H405" s="1"/>
      <c r="I405" s="1"/>
      <c r="J405" s="1"/>
    </row>
    <row r="406" spans="1:10" ht="12.75">
      <c r="A406" s="1"/>
      <c r="B406" s="1"/>
      <c r="C406" s="1"/>
      <c r="D406" s="1"/>
      <c r="E406" s="1"/>
      <c r="F406" s="1"/>
      <c r="G406" s="1"/>
      <c r="H406" s="1"/>
      <c r="I406" s="1"/>
      <c r="J406" s="1"/>
    </row>
    <row r="407" spans="1:10" ht="12.75">
      <c r="A407" s="1"/>
      <c r="B407" s="1"/>
      <c r="C407" s="1"/>
      <c r="D407" s="1"/>
      <c r="E407" s="1"/>
      <c r="F407" s="1"/>
      <c r="G407" s="1"/>
      <c r="H407" s="1"/>
      <c r="I407" s="1"/>
      <c r="J407" s="1"/>
    </row>
    <row r="408" spans="1:10" ht="12.75">
      <c r="A408" s="1"/>
      <c r="B408" s="1"/>
      <c r="C408" s="1"/>
      <c r="D408" s="1"/>
      <c r="E408" s="1"/>
      <c r="F408" s="1"/>
      <c r="G408" s="1"/>
      <c r="H408" s="1"/>
      <c r="I408" s="1"/>
      <c r="J408" s="1"/>
    </row>
    <row r="409" spans="1:10" ht="12.75">
      <c r="A409" s="1"/>
      <c r="B409" s="1"/>
      <c r="C409" s="1"/>
      <c r="D409" s="1"/>
      <c r="E409" s="1"/>
      <c r="F409" s="1"/>
      <c r="G409" s="1"/>
      <c r="H409" s="1"/>
      <c r="I409" s="1"/>
      <c r="J409" s="1"/>
    </row>
    <row r="410" spans="1:10" ht="12.75">
      <c r="A410" s="1"/>
      <c r="B410" s="1"/>
      <c r="C410" s="1"/>
      <c r="D410" s="1"/>
      <c r="E410" s="1"/>
      <c r="F410" s="1"/>
      <c r="G410" s="1"/>
      <c r="H410" s="1"/>
      <c r="I410" s="1"/>
      <c r="J410" s="1"/>
    </row>
    <row r="411" spans="1:10" ht="12.75">
      <c r="A411" s="1"/>
      <c r="B411" s="1"/>
      <c r="C411" s="1"/>
      <c r="D411" s="1"/>
      <c r="E411" s="1"/>
      <c r="F411" s="1"/>
      <c r="G411" s="1"/>
      <c r="H411" s="1"/>
      <c r="I411" s="1"/>
      <c r="J411" s="1"/>
    </row>
    <row r="412" spans="1:10" ht="12.75">
      <c r="A412" s="1"/>
      <c r="B412" s="1"/>
      <c r="C412" s="1"/>
      <c r="D412" s="1"/>
      <c r="E412" s="1"/>
      <c r="F412" s="1"/>
      <c r="G412" s="1"/>
      <c r="H412" s="1"/>
      <c r="I412" s="1"/>
      <c r="J412" s="1"/>
    </row>
    <row r="413" spans="1:10" ht="12.75">
      <c r="A413" s="1"/>
      <c r="B413" s="1"/>
      <c r="C413" s="1"/>
      <c r="D413" s="1"/>
      <c r="E413" s="1"/>
      <c r="F413" s="1"/>
      <c r="G413" s="1"/>
      <c r="H413" s="1"/>
      <c r="I413" s="1"/>
      <c r="J413" s="1"/>
    </row>
    <row r="414" spans="1:10" ht="12.75">
      <c r="A414" s="1"/>
      <c r="B414" s="1"/>
      <c r="C414" s="1"/>
      <c r="D414" s="1"/>
      <c r="E414" s="1"/>
      <c r="F414" s="1"/>
      <c r="G414" s="1"/>
      <c r="H414" s="1"/>
      <c r="I414" s="1"/>
      <c r="J414" s="1"/>
    </row>
    <row r="415" spans="1:10" ht="12.75">
      <c r="A415" s="1"/>
      <c r="B415" s="1"/>
      <c r="C415" s="1"/>
      <c r="D415" s="1"/>
      <c r="E415" s="1"/>
      <c r="F415" s="1"/>
      <c r="G415" s="1"/>
      <c r="H415" s="1"/>
      <c r="I415" s="1"/>
      <c r="J415" s="1"/>
    </row>
    <row r="416" spans="1:10" ht="12.75">
      <c r="A416" s="1"/>
      <c r="B416" s="1"/>
      <c r="C416" s="1"/>
      <c r="D416" s="1"/>
      <c r="E416" s="1"/>
      <c r="F416" s="1"/>
      <c r="G416" s="1"/>
      <c r="H416" s="1"/>
      <c r="I416" s="1"/>
      <c r="J416" s="1"/>
    </row>
    <row r="417" spans="1:10" ht="12.75">
      <c r="A417" s="1"/>
      <c r="B417" s="1"/>
      <c r="C417" s="1"/>
      <c r="D417" s="1"/>
      <c r="E417" s="1"/>
      <c r="F417" s="1"/>
      <c r="G417" s="1"/>
      <c r="H417" s="1"/>
      <c r="I417" s="1"/>
      <c r="J417" s="1"/>
    </row>
    <row r="418" spans="1:10" ht="12.75">
      <c r="A418" s="1"/>
      <c r="B418" s="1"/>
      <c r="C418" s="1"/>
      <c r="D418" s="1"/>
      <c r="E418" s="1"/>
      <c r="F418" s="1"/>
      <c r="G418" s="1"/>
      <c r="H418" s="1"/>
      <c r="I418" s="1"/>
      <c r="J418" s="1"/>
    </row>
    <row r="419" spans="1:10" ht="12.75">
      <c r="A419" s="1"/>
      <c r="B419" s="1"/>
      <c r="C419" s="1"/>
      <c r="D419" s="1"/>
      <c r="E419" s="1"/>
      <c r="F419" s="1"/>
      <c r="G419" s="1"/>
      <c r="H419" s="1"/>
      <c r="I419" s="1"/>
      <c r="J419" s="1"/>
    </row>
    <row r="420" spans="1:10" ht="12.75">
      <c r="A420" s="1"/>
      <c r="B420" s="1"/>
      <c r="C420" s="1"/>
      <c r="D420" s="1"/>
      <c r="E420" s="1"/>
      <c r="F420" s="1"/>
      <c r="G420" s="1"/>
      <c r="H420" s="1"/>
      <c r="I420" s="1"/>
      <c r="J420" s="1"/>
    </row>
    <row r="421" spans="1:10" ht="12.75">
      <c r="A421" s="1"/>
      <c r="B421" s="1"/>
      <c r="C421" s="1"/>
      <c r="D421" s="1"/>
      <c r="E421" s="1"/>
      <c r="F421" s="1"/>
      <c r="G421" s="1"/>
      <c r="H421" s="1"/>
      <c r="I421" s="1"/>
      <c r="J421" s="1"/>
    </row>
    <row r="422" spans="1:10" ht="12.75">
      <c r="A422" s="1"/>
      <c r="B422" s="1"/>
      <c r="C422" s="1"/>
      <c r="D422" s="1"/>
      <c r="E422" s="1"/>
      <c r="F422" s="1"/>
      <c r="G422" s="1"/>
      <c r="H422" s="1"/>
      <c r="I422" s="1"/>
      <c r="J422" s="1"/>
    </row>
    <row r="423" spans="1:10" ht="12.75">
      <c r="A423" s="1"/>
      <c r="B423" s="1"/>
      <c r="C423" s="1"/>
      <c r="D423" s="1"/>
      <c r="E423" s="1"/>
      <c r="F423" s="1"/>
      <c r="G423" s="1"/>
      <c r="H423" s="1"/>
      <c r="I423" s="1"/>
      <c r="J423" s="1"/>
    </row>
    <row r="424" spans="1:10" ht="12.75">
      <c r="A424" s="1"/>
      <c r="B424" s="1"/>
      <c r="C424" s="1"/>
      <c r="D424" s="1"/>
      <c r="E424" s="1"/>
      <c r="F424" s="1"/>
      <c r="G424" s="1"/>
      <c r="H424" s="1"/>
      <c r="I424" s="1"/>
      <c r="J424" s="1"/>
    </row>
    <row r="425" spans="1:10" ht="12.75">
      <c r="A425" s="1"/>
      <c r="B425" s="1"/>
      <c r="C425" s="1"/>
      <c r="D425" s="1"/>
      <c r="E425" s="1"/>
      <c r="F425" s="1"/>
      <c r="G425" s="1"/>
      <c r="H425" s="1"/>
      <c r="I425" s="1"/>
      <c r="J425" s="1"/>
    </row>
    <row r="426" spans="1:10" ht="12.75">
      <c r="A426" s="1"/>
      <c r="B426" s="1"/>
      <c r="C426" s="1"/>
      <c r="D426" s="1"/>
      <c r="E426" s="1"/>
      <c r="F426" s="1"/>
      <c r="G426" s="1"/>
      <c r="H426" s="1"/>
      <c r="I426" s="1"/>
      <c r="J426" s="1"/>
    </row>
    <row r="427" spans="1:10" ht="12.75">
      <c r="A427" s="1"/>
      <c r="B427" s="1"/>
      <c r="C427" s="1"/>
      <c r="D427" s="1"/>
      <c r="E427" s="1"/>
      <c r="F427" s="1"/>
      <c r="G427" s="1"/>
      <c r="H427" s="1"/>
      <c r="I427" s="1"/>
      <c r="J427" s="1"/>
    </row>
    <row r="428" spans="1:10" ht="12.75">
      <c r="A428" s="1"/>
      <c r="B428" s="1"/>
      <c r="C428" s="1"/>
      <c r="D428" s="1"/>
      <c r="E428" s="1"/>
      <c r="F428" s="1"/>
      <c r="G428" s="1"/>
      <c r="H428" s="1"/>
      <c r="I428" s="1"/>
      <c r="J428" s="1"/>
    </row>
    <row r="429" spans="1:10" ht="12.75">
      <c r="A429" s="1"/>
      <c r="B429" s="1"/>
      <c r="C429" s="1"/>
      <c r="D429" s="1"/>
      <c r="E429" s="1"/>
      <c r="F429" s="1"/>
      <c r="G429" s="1"/>
      <c r="H429" s="1"/>
      <c r="I429" s="1"/>
      <c r="J429" s="1"/>
    </row>
    <row r="430" spans="1:10" ht="12.75">
      <c r="A430" s="1"/>
      <c r="B430" s="1"/>
      <c r="C430" s="1"/>
      <c r="D430" s="1"/>
      <c r="E430" s="1"/>
      <c r="F430" s="1"/>
      <c r="G430" s="1"/>
      <c r="H430" s="1"/>
      <c r="I430" s="1"/>
      <c r="J430" s="1"/>
    </row>
    <row r="431" spans="1:10" ht="12.75">
      <c r="A431" s="1"/>
      <c r="B431" s="1"/>
      <c r="C431" s="1"/>
      <c r="D431" s="1"/>
      <c r="E431" s="1"/>
      <c r="F431" s="1"/>
      <c r="G431" s="1"/>
      <c r="H431" s="1"/>
      <c r="I431" s="1"/>
      <c r="J431" s="1"/>
    </row>
    <row r="432" spans="1:10" ht="12.75">
      <c r="A432" s="1"/>
      <c r="B432" s="1"/>
      <c r="C432" s="1"/>
      <c r="D432" s="1"/>
      <c r="E432" s="1"/>
      <c r="F432" s="1"/>
      <c r="G432" s="1"/>
      <c r="H432" s="1"/>
      <c r="I432" s="1"/>
      <c r="J432" s="1"/>
    </row>
    <row r="433" spans="1:10" ht="12.75">
      <c r="A433" s="1"/>
      <c r="B433" s="1"/>
      <c r="C433" s="1"/>
      <c r="D433" s="1"/>
      <c r="E433" s="1"/>
      <c r="F433" s="1"/>
      <c r="G433" s="1"/>
      <c r="H433" s="1"/>
      <c r="I433" s="1"/>
      <c r="J433" s="1"/>
    </row>
    <row r="434" spans="1:10" ht="12.75">
      <c r="A434" s="1"/>
      <c r="B434" s="1"/>
      <c r="C434" s="1"/>
      <c r="D434" s="1"/>
      <c r="E434" s="1"/>
      <c r="F434" s="1"/>
      <c r="G434" s="1"/>
      <c r="H434" s="1"/>
      <c r="I434" s="1"/>
      <c r="J434" s="1"/>
    </row>
    <row r="435" spans="1:10" ht="12.75">
      <c r="A435" s="1"/>
      <c r="B435" s="1"/>
      <c r="C435" s="1"/>
      <c r="D435" s="1"/>
      <c r="E435" s="1"/>
      <c r="F435" s="1"/>
      <c r="G435" s="1"/>
      <c r="H435" s="1"/>
      <c r="I435" s="1"/>
      <c r="J435" s="1"/>
    </row>
    <row r="436" spans="1:10" ht="12.75">
      <c r="A436" s="1"/>
      <c r="B436" s="1"/>
      <c r="C436" s="1"/>
      <c r="D436" s="1"/>
      <c r="E436" s="1"/>
      <c r="F436" s="1"/>
      <c r="G436" s="1"/>
      <c r="H436" s="1"/>
      <c r="I436" s="1"/>
      <c r="J436" s="1"/>
    </row>
    <row r="437" spans="1:10" ht="12.75">
      <c r="A437" s="1"/>
      <c r="B437" s="1"/>
      <c r="C437" s="1"/>
      <c r="D437" s="1"/>
      <c r="E437" s="1"/>
      <c r="F437" s="1"/>
      <c r="G437" s="1"/>
      <c r="H437" s="1"/>
      <c r="I437" s="1"/>
      <c r="J437" s="1"/>
    </row>
    <row r="438" spans="1:10" ht="12.75">
      <c r="A438" s="1"/>
      <c r="B438" s="1"/>
      <c r="C438" s="1"/>
      <c r="D438" s="1"/>
      <c r="E438" s="1"/>
      <c r="F438" s="1"/>
      <c r="G438" s="1"/>
      <c r="H438" s="1"/>
      <c r="I438" s="1"/>
      <c r="J438" s="1"/>
    </row>
    <row r="439" spans="1:10" ht="12.75">
      <c r="A439" s="1"/>
      <c r="B439" s="1"/>
      <c r="C439" s="1"/>
      <c r="D439" s="1"/>
      <c r="E439" s="1"/>
      <c r="F439" s="1"/>
      <c r="G439" s="1"/>
      <c r="H439" s="1"/>
      <c r="I439" s="1"/>
      <c r="J439" s="1"/>
    </row>
    <row r="440" spans="1:10" ht="12.75">
      <c r="A440" s="1"/>
      <c r="B440" s="1"/>
      <c r="C440" s="1"/>
      <c r="D440" s="1"/>
      <c r="E440" s="1"/>
      <c r="F440" s="1"/>
      <c r="G440" s="1"/>
      <c r="H440" s="1"/>
      <c r="I440" s="1"/>
      <c r="J440" s="1"/>
    </row>
    <row r="441" spans="1:10" ht="12.75">
      <c r="A441" s="1"/>
      <c r="B441" s="1"/>
      <c r="C441" s="1"/>
      <c r="D441" s="1"/>
      <c r="E441" s="1"/>
      <c r="F441" s="1"/>
      <c r="G441" s="1"/>
      <c r="H441" s="1"/>
      <c r="I441" s="1"/>
      <c r="J441" s="1"/>
    </row>
    <row r="442" spans="1:10" ht="12.75">
      <c r="A442" s="1"/>
      <c r="B442" s="1"/>
      <c r="C442" s="1"/>
      <c r="D442" s="1"/>
      <c r="E442" s="1"/>
      <c r="F442" s="1"/>
      <c r="G442" s="1"/>
      <c r="H442" s="1"/>
      <c r="I442" s="1"/>
      <c r="J442" s="1"/>
    </row>
    <row r="443" spans="1:10" ht="12.75">
      <c r="A443" s="1"/>
      <c r="B443" s="1"/>
      <c r="C443" s="1"/>
      <c r="D443" s="1"/>
      <c r="E443" s="1"/>
      <c r="F443" s="1"/>
      <c r="G443" s="1"/>
      <c r="H443" s="1"/>
      <c r="I443" s="1"/>
      <c r="J443" s="1"/>
    </row>
    <row r="444" spans="1:10" ht="12.75">
      <c r="A444" s="1"/>
      <c r="B444" s="1"/>
      <c r="C444" s="1"/>
      <c r="D444" s="1"/>
      <c r="E444" s="1"/>
      <c r="F444" s="1"/>
      <c r="G444" s="1"/>
      <c r="H444" s="1"/>
      <c r="I444" s="1"/>
      <c r="J444" s="1"/>
    </row>
    <row r="445" spans="1:10" ht="12.75">
      <c r="A445" s="1"/>
      <c r="B445" s="1"/>
      <c r="C445" s="1"/>
      <c r="D445" s="1"/>
      <c r="E445" s="1"/>
      <c r="F445" s="1"/>
      <c r="G445" s="1"/>
      <c r="H445" s="1"/>
      <c r="I445" s="1"/>
      <c r="J445" s="1"/>
    </row>
    <row r="446" spans="1:10" ht="12.75">
      <c r="A446" s="1"/>
      <c r="B446" s="1"/>
      <c r="C446" s="1"/>
      <c r="D446" s="1"/>
      <c r="E446" s="1"/>
      <c r="F446" s="1"/>
      <c r="G446" s="1"/>
      <c r="H446" s="1"/>
      <c r="I446" s="1"/>
      <c r="J446" s="1"/>
    </row>
    <row r="447" spans="1:10" ht="12.75">
      <c r="A447" s="1"/>
      <c r="B447" s="1"/>
      <c r="C447" s="1"/>
      <c r="D447" s="1"/>
      <c r="E447" s="1"/>
      <c r="F447" s="1"/>
      <c r="G447" s="1"/>
      <c r="H447" s="1"/>
      <c r="I447" s="1"/>
      <c r="J447" s="1"/>
    </row>
    <row r="448" spans="1:10" ht="12.75">
      <c r="A448" s="1"/>
      <c r="B448" s="1"/>
      <c r="C448" s="1"/>
      <c r="D448" s="1"/>
      <c r="E448" s="1"/>
      <c r="F448" s="1"/>
      <c r="G448" s="1"/>
      <c r="H448" s="1"/>
      <c r="I448" s="1"/>
      <c r="J448" s="1"/>
    </row>
    <row r="449" spans="1:10" ht="12.75">
      <c r="A449" s="1"/>
      <c r="B449" s="1"/>
      <c r="C449" s="1"/>
      <c r="D449" s="1"/>
      <c r="E449" s="1"/>
      <c r="F449" s="1"/>
      <c r="G449" s="1"/>
      <c r="H449" s="1"/>
      <c r="I449" s="1"/>
      <c r="J449" s="1"/>
    </row>
    <row r="450" spans="1:10" ht="12.75">
      <c r="A450" s="1"/>
      <c r="B450" s="1"/>
      <c r="C450" s="1"/>
      <c r="D450" s="1"/>
      <c r="E450" s="1"/>
      <c r="F450" s="1"/>
      <c r="G450" s="1"/>
      <c r="H450" s="1"/>
      <c r="I450" s="1"/>
      <c r="J450" s="1"/>
    </row>
    <row r="451" spans="1:10" ht="12.75">
      <c r="A451" s="1"/>
      <c r="B451" s="1"/>
      <c r="C451" s="1"/>
      <c r="D451" s="1"/>
      <c r="E451" s="1"/>
      <c r="F451" s="1"/>
      <c r="G451" s="1"/>
      <c r="H451" s="1"/>
      <c r="I451" s="1"/>
      <c r="J451" s="1"/>
    </row>
    <row r="452" spans="1:10" ht="12.75">
      <c r="A452" s="1"/>
      <c r="B452" s="1"/>
      <c r="C452" s="1"/>
      <c r="D452" s="1"/>
      <c r="E452" s="1"/>
      <c r="F452" s="1"/>
      <c r="G452" s="1"/>
      <c r="H452" s="1"/>
      <c r="I452" s="1"/>
      <c r="J452" s="1"/>
    </row>
    <row r="453" spans="1:10" ht="12.75">
      <c r="A453" s="1"/>
      <c r="B453" s="1"/>
      <c r="C453" s="1"/>
      <c r="D453" s="1"/>
      <c r="E453" s="1"/>
      <c r="F453" s="1"/>
      <c r="G453" s="1"/>
      <c r="H453" s="1"/>
      <c r="I453" s="1"/>
      <c r="J453" s="1"/>
    </row>
    <row r="454" spans="1:10" ht="12.75">
      <c r="A454" s="1"/>
      <c r="B454" s="1"/>
      <c r="C454" s="1"/>
      <c r="D454" s="1"/>
      <c r="E454" s="1"/>
      <c r="F454" s="1"/>
      <c r="G454" s="1"/>
      <c r="H454" s="1"/>
      <c r="I454" s="1"/>
      <c r="J454" s="1"/>
    </row>
    <row r="455" spans="1:10" ht="12.75">
      <c r="A455" s="1"/>
      <c r="B455" s="1"/>
      <c r="C455" s="1"/>
      <c r="D455" s="1"/>
      <c r="E455" s="1"/>
      <c r="F455" s="1"/>
      <c r="G455" s="1"/>
      <c r="H455" s="1"/>
      <c r="I455" s="1"/>
      <c r="J455" s="1"/>
    </row>
    <row r="456" spans="1:10" ht="12.75">
      <c r="A456" s="1"/>
      <c r="B456" s="1"/>
      <c r="C456" s="1"/>
      <c r="D456" s="1"/>
      <c r="E456" s="1"/>
      <c r="F456" s="1"/>
      <c r="G456" s="1"/>
      <c r="H456" s="1"/>
      <c r="I456" s="1"/>
      <c r="J456" s="1"/>
    </row>
    <row r="457" spans="1:10" ht="12.75">
      <c r="A457" s="1"/>
      <c r="B457" s="1"/>
      <c r="C457" s="1"/>
      <c r="D457" s="1"/>
      <c r="E457" s="1"/>
      <c r="F457" s="1"/>
      <c r="G457" s="1"/>
      <c r="H457" s="1"/>
      <c r="I457" s="1"/>
      <c r="J457" s="1"/>
    </row>
    <row r="458" spans="1:10" ht="12.75">
      <c r="A458" s="1"/>
      <c r="B458" s="1"/>
      <c r="C458" s="1"/>
      <c r="D458" s="1"/>
      <c r="E458" s="1"/>
      <c r="F458" s="1"/>
      <c r="G458" s="1"/>
      <c r="H458" s="1"/>
      <c r="I458" s="1"/>
      <c r="J458" s="1"/>
    </row>
    <row r="459" spans="1:10" ht="12.75">
      <c r="A459" s="1"/>
      <c r="B459" s="1"/>
      <c r="C459" s="1"/>
      <c r="D459" s="1"/>
      <c r="E459" s="1"/>
      <c r="F459" s="1"/>
      <c r="G459" s="1"/>
      <c r="H459" s="1"/>
      <c r="I459" s="1"/>
      <c r="J459" s="1"/>
    </row>
    <row r="460" spans="1:10" ht="12.75">
      <c r="A460" s="1"/>
      <c r="B460" s="1"/>
      <c r="C460" s="1"/>
      <c r="D460" s="1"/>
      <c r="E460" s="1"/>
      <c r="F460" s="1"/>
      <c r="G460" s="1"/>
      <c r="H460" s="1"/>
      <c r="I460" s="1"/>
      <c r="J460" s="1"/>
    </row>
    <row r="461" spans="1:10" ht="12.75">
      <c r="A461" s="1"/>
      <c r="B461" s="1"/>
      <c r="C461" s="1"/>
      <c r="D461" s="1"/>
      <c r="E461" s="1"/>
      <c r="F461" s="1"/>
      <c r="G461" s="1"/>
      <c r="H461" s="1"/>
      <c r="I461" s="1"/>
      <c r="J461" s="1"/>
    </row>
    <row r="462" spans="1:10" ht="12.75">
      <c r="A462" s="1"/>
      <c r="B462" s="1"/>
      <c r="C462" s="1"/>
      <c r="D462" s="1"/>
      <c r="E462" s="1"/>
      <c r="F462" s="1"/>
      <c r="G462" s="1"/>
      <c r="H462" s="1"/>
      <c r="I462" s="1"/>
      <c r="J462" s="1"/>
    </row>
    <row r="463" spans="1:10" ht="12.75">
      <c r="A463" s="1"/>
      <c r="B463" s="1"/>
      <c r="C463" s="1"/>
      <c r="D463" s="1"/>
      <c r="E463" s="1"/>
      <c r="F463" s="1"/>
      <c r="G463" s="1"/>
      <c r="H463" s="1"/>
      <c r="I463" s="1"/>
      <c r="J463" s="1"/>
    </row>
    <row r="464" spans="1:10" ht="12.75">
      <c r="A464" s="1"/>
      <c r="B464" s="1"/>
      <c r="C464" s="1"/>
      <c r="D464" s="1"/>
      <c r="E464" s="1"/>
      <c r="F464" s="1"/>
      <c r="G464" s="1"/>
      <c r="H464" s="1"/>
      <c r="I464" s="1"/>
      <c r="J464" s="1"/>
    </row>
    <row r="465" spans="1:10" ht="12.75">
      <c r="A465" s="1"/>
      <c r="B465" s="1"/>
      <c r="C465" s="1"/>
      <c r="D465" s="1"/>
      <c r="E465" s="1"/>
      <c r="F465" s="1"/>
      <c r="G465" s="1"/>
      <c r="H465" s="1"/>
      <c r="I465" s="1"/>
      <c r="J465" s="1"/>
    </row>
    <row r="466" spans="1:10" ht="12.75">
      <c r="A466" s="1"/>
      <c r="B466" s="1"/>
      <c r="C466" s="1"/>
      <c r="D466" s="1"/>
      <c r="E466" s="1"/>
      <c r="F466" s="1"/>
      <c r="G466" s="1"/>
      <c r="H466" s="1"/>
      <c r="I466" s="1"/>
      <c r="J466" s="1"/>
    </row>
    <row r="467" spans="1:10" ht="12.75">
      <c r="A467" s="1"/>
      <c r="B467" s="1"/>
      <c r="C467" s="1"/>
      <c r="D467" s="1"/>
      <c r="E467" s="1"/>
      <c r="F467" s="1"/>
      <c r="G467" s="1"/>
      <c r="H467" s="1"/>
      <c r="I467" s="1"/>
      <c r="J467" s="1"/>
    </row>
    <row r="468" spans="1:10" ht="12.75">
      <c r="A468" s="1"/>
      <c r="B468" s="1"/>
      <c r="C468" s="1"/>
      <c r="D468" s="1"/>
      <c r="E468" s="1"/>
      <c r="F468" s="1"/>
      <c r="G468" s="1"/>
      <c r="H468" s="1"/>
      <c r="I468" s="1"/>
      <c r="J468" s="1"/>
    </row>
    <row r="469" spans="1:10" ht="12.75">
      <c r="A469" s="1"/>
      <c r="B469" s="1"/>
      <c r="C469" s="1"/>
      <c r="D469" s="1"/>
      <c r="E469" s="1"/>
      <c r="F469" s="1"/>
      <c r="G469" s="1"/>
      <c r="H469" s="1"/>
      <c r="I469" s="1"/>
      <c r="J469" s="1"/>
    </row>
    <row r="470" spans="1:10" ht="12.75">
      <c r="A470" s="1"/>
      <c r="B470" s="1"/>
      <c r="C470" s="1"/>
      <c r="D470" s="1"/>
      <c r="E470" s="1"/>
      <c r="F470" s="1"/>
      <c r="G470" s="1"/>
      <c r="H470" s="1"/>
      <c r="I470" s="1"/>
      <c r="J470" s="1"/>
    </row>
    <row r="471" spans="1:10" ht="12.75">
      <c r="A471" s="1"/>
      <c r="B471" s="1"/>
      <c r="C471" s="1"/>
      <c r="D471" s="1"/>
      <c r="E471" s="1"/>
      <c r="F471" s="1"/>
      <c r="G471" s="1"/>
      <c r="H471" s="1"/>
      <c r="I471" s="1"/>
      <c r="J471" s="1"/>
    </row>
    <row r="472" spans="1:10" ht="12.75">
      <c r="A472" s="1"/>
      <c r="B472" s="1"/>
      <c r="C472" s="1"/>
      <c r="D472" s="1"/>
      <c r="E472" s="1"/>
      <c r="F472" s="1"/>
      <c r="G472" s="1"/>
      <c r="H472" s="1"/>
      <c r="I472" s="1"/>
      <c r="J472" s="1"/>
    </row>
    <row r="473" spans="1:10" ht="12.75">
      <c r="A473" s="1"/>
      <c r="B473" s="1"/>
      <c r="C473" s="1"/>
      <c r="D473" s="1"/>
      <c r="E473" s="1"/>
      <c r="F473" s="1"/>
      <c r="G473" s="1"/>
      <c r="H473" s="1"/>
      <c r="I473" s="1"/>
      <c r="J473" s="1"/>
    </row>
    <row r="474" spans="1:10" ht="12.75">
      <c r="A474" s="1"/>
      <c r="B474" s="1"/>
      <c r="C474" s="1"/>
      <c r="D474" s="1"/>
      <c r="E474" s="1"/>
      <c r="F474" s="1"/>
      <c r="G474" s="1"/>
      <c r="H474" s="1"/>
      <c r="I474" s="1"/>
      <c r="J474" s="1"/>
    </row>
    <row r="475" spans="1:10" ht="12.75">
      <c r="A475" s="1"/>
      <c r="B475" s="1"/>
      <c r="C475" s="1"/>
      <c r="D475" s="1"/>
      <c r="E475" s="1"/>
      <c r="F475" s="1"/>
      <c r="G475" s="1"/>
      <c r="H475" s="1"/>
      <c r="I475" s="1"/>
      <c r="J475" s="1"/>
    </row>
    <row r="476" spans="1:10" ht="12.75">
      <c r="A476" s="1"/>
      <c r="B476" s="1"/>
      <c r="C476" s="1"/>
      <c r="D476" s="1"/>
      <c r="E476" s="1"/>
      <c r="F476" s="1"/>
      <c r="G476" s="1"/>
      <c r="H476" s="1"/>
      <c r="I476" s="1"/>
      <c r="J476" s="1"/>
    </row>
    <row r="477" spans="1:10" ht="12.75">
      <c r="A477" s="1"/>
      <c r="B477" s="1"/>
      <c r="C477" s="1"/>
      <c r="D477" s="1"/>
      <c r="E477" s="1"/>
      <c r="F477" s="1"/>
      <c r="G477" s="1"/>
      <c r="H477" s="1"/>
      <c r="I477" s="1"/>
      <c r="J477" s="1"/>
    </row>
    <row r="478" spans="1:10" ht="12.75">
      <c r="A478" s="1"/>
      <c r="B478" s="1"/>
      <c r="C478" s="1"/>
      <c r="D478" s="1"/>
      <c r="E478" s="1"/>
      <c r="F478" s="1"/>
      <c r="G478" s="1"/>
      <c r="H478" s="1"/>
      <c r="I478" s="1"/>
      <c r="J478" s="1"/>
    </row>
    <row r="479" spans="1:10" ht="12.75">
      <c r="A479" s="1"/>
      <c r="B479" s="1"/>
      <c r="C479" s="1"/>
      <c r="D479" s="1"/>
      <c r="E479" s="1"/>
      <c r="F479" s="1"/>
      <c r="G479" s="1"/>
      <c r="H479" s="1"/>
      <c r="I479" s="1"/>
      <c r="J479" s="1"/>
    </row>
    <row r="480" spans="1:10" ht="12.75">
      <c r="A480" s="1"/>
      <c r="B480" s="1"/>
      <c r="C480" s="1"/>
      <c r="D480" s="1"/>
      <c r="E480" s="1"/>
      <c r="F480" s="1"/>
      <c r="G480" s="1"/>
      <c r="H480" s="1"/>
      <c r="I480" s="1"/>
      <c r="J480" s="1"/>
    </row>
    <row r="481" spans="1:10" ht="12.75">
      <c r="A481" s="1"/>
      <c r="B481" s="1"/>
      <c r="C481" s="1"/>
      <c r="D481" s="1"/>
      <c r="E481" s="1"/>
      <c r="F481" s="1"/>
      <c r="G481" s="1"/>
      <c r="H481" s="1"/>
      <c r="I481" s="1"/>
      <c r="J481" s="1"/>
    </row>
    <row r="482" spans="1:10" ht="12.75">
      <c r="A482" s="1"/>
      <c r="B482" s="1"/>
      <c r="C482" s="1"/>
      <c r="D482" s="1"/>
      <c r="E482" s="1"/>
      <c r="F482" s="1"/>
      <c r="G482" s="1"/>
      <c r="H482" s="1"/>
      <c r="I482" s="1"/>
      <c r="J482" s="1"/>
    </row>
    <row r="483" spans="1:10" ht="12.75">
      <c r="A483" s="1"/>
      <c r="B483" s="1"/>
      <c r="C483" s="1"/>
      <c r="D483" s="1"/>
      <c r="E483" s="1"/>
      <c r="F483" s="1"/>
      <c r="G483" s="1"/>
      <c r="H483" s="1"/>
      <c r="I483" s="1"/>
      <c r="J483" s="1"/>
    </row>
    <row r="484" spans="1:10" ht="12.75">
      <c r="A484" s="1"/>
      <c r="B484" s="1"/>
      <c r="C484" s="1"/>
      <c r="D484" s="1"/>
      <c r="E484" s="1"/>
      <c r="F484" s="1"/>
      <c r="G484" s="1"/>
      <c r="H484" s="1"/>
      <c r="I484" s="1"/>
      <c r="J484" s="1"/>
    </row>
    <row r="485" spans="1:10" ht="12.75">
      <c r="A485" s="1"/>
      <c r="B485" s="1"/>
      <c r="C485" s="1"/>
      <c r="D485" s="1"/>
      <c r="E485" s="1"/>
      <c r="F485" s="1"/>
      <c r="G485" s="1"/>
      <c r="H485" s="1"/>
      <c r="I485" s="1"/>
      <c r="J485" s="1"/>
    </row>
    <row r="486" spans="1:10" ht="12.75">
      <c r="A486" s="1"/>
      <c r="B486" s="1"/>
      <c r="C486" s="1"/>
      <c r="D486" s="1"/>
      <c r="E486" s="1"/>
      <c r="F486" s="1"/>
      <c r="G486" s="1"/>
      <c r="H486" s="1"/>
      <c r="I486" s="1"/>
      <c r="J486" s="1"/>
    </row>
    <row r="487" spans="1:10" ht="12.75">
      <c r="A487" s="1"/>
      <c r="B487" s="1"/>
      <c r="C487" s="1"/>
      <c r="D487" s="1"/>
      <c r="E487" s="1"/>
      <c r="F487" s="1"/>
      <c r="G487" s="1"/>
      <c r="H487" s="1"/>
      <c r="I487" s="1"/>
      <c r="J487" s="1"/>
    </row>
    <row r="488" spans="1:10" ht="12.75">
      <c r="A488" s="1"/>
      <c r="B488" s="1"/>
      <c r="C488" s="1"/>
      <c r="D488" s="1"/>
      <c r="E488" s="1"/>
      <c r="F488" s="1"/>
      <c r="G488" s="1"/>
      <c r="H488" s="1"/>
      <c r="I488" s="1"/>
      <c r="J488" s="1"/>
    </row>
    <row r="489" spans="1:10" ht="12.75">
      <c r="A489" s="1"/>
      <c r="B489" s="1"/>
      <c r="C489" s="1"/>
      <c r="D489" s="1"/>
      <c r="E489" s="1"/>
      <c r="F489" s="1"/>
      <c r="G489" s="1"/>
      <c r="H489" s="1"/>
      <c r="I489" s="1"/>
      <c r="J489" s="1"/>
    </row>
    <row r="490" spans="1:10" ht="12.75">
      <c r="A490" s="1"/>
      <c r="B490" s="1"/>
      <c r="C490" s="1"/>
      <c r="D490" s="1"/>
      <c r="E490" s="1"/>
      <c r="F490" s="1"/>
      <c r="G490" s="1"/>
      <c r="H490" s="1"/>
      <c r="I490" s="1"/>
      <c r="J490" s="1"/>
    </row>
    <row r="491" spans="1:10" ht="12.75">
      <c r="A491" s="1"/>
      <c r="B491" s="1"/>
      <c r="C491" s="1"/>
      <c r="D491" s="1"/>
      <c r="E491" s="1"/>
      <c r="F491" s="1"/>
      <c r="G491" s="1"/>
      <c r="H491" s="1"/>
      <c r="I491" s="1"/>
      <c r="J491" s="1"/>
    </row>
    <row r="492" spans="1:10" ht="12.75">
      <c r="A492" s="1"/>
      <c r="B492" s="1"/>
      <c r="C492" s="1"/>
      <c r="D492" s="1"/>
      <c r="E492" s="1"/>
      <c r="F492" s="1"/>
      <c r="G492" s="1"/>
      <c r="H492" s="1"/>
      <c r="I492" s="1"/>
      <c r="J492" s="1"/>
    </row>
    <row r="493" spans="1:10" ht="12.75">
      <c r="A493" s="1"/>
      <c r="B493" s="1"/>
      <c r="C493" s="1"/>
      <c r="D493" s="1"/>
      <c r="E493" s="1"/>
      <c r="F493" s="1"/>
      <c r="G493" s="1"/>
      <c r="H493" s="1"/>
      <c r="I493" s="1"/>
      <c r="J493" s="1"/>
    </row>
    <row r="494" spans="1:10" ht="12.75">
      <c r="A494" s="1"/>
      <c r="B494" s="1"/>
      <c r="C494" s="1"/>
      <c r="D494" s="1"/>
      <c r="E494" s="1"/>
      <c r="F494" s="1"/>
      <c r="G494" s="1"/>
      <c r="H494" s="1"/>
      <c r="I494" s="1"/>
      <c r="J494" s="1"/>
    </row>
    <row r="495" spans="1:10" ht="12.75">
      <c r="A495" s="1"/>
      <c r="B495" s="1"/>
      <c r="C495" s="1"/>
      <c r="D495" s="1"/>
      <c r="E495" s="1"/>
      <c r="F495" s="1"/>
      <c r="G495" s="1"/>
      <c r="H495" s="1"/>
      <c r="I495" s="1"/>
      <c r="J495" s="1"/>
    </row>
    <row r="496" spans="1:10" ht="12.75">
      <c r="A496" s="1"/>
      <c r="B496" s="1"/>
      <c r="C496" s="1"/>
      <c r="D496" s="1"/>
      <c r="E496" s="1"/>
      <c r="F496" s="1"/>
      <c r="G496" s="1"/>
      <c r="H496" s="1"/>
      <c r="I496" s="1"/>
      <c r="J496" s="1"/>
    </row>
    <row r="497" spans="1:10" ht="12.75">
      <c r="A497" s="1"/>
      <c r="B497" s="1"/>
      <c r="C497" s="1"/>
      <c r="D497" s="1"/>
      <c r="E497" s="1"/>
      <c r="F497" s="1"/>
      <c r="G497" s="1"/>
      <c r="H497" s="1"/>
      <c r="I497" s="1"/>
      <c r="J497" s="1"/>
    </row>
    <row r="498" spans="1:10" ht="12.75">
      <c r="A498" s="1"/>
      <c r="B498" s="1"/>
      <c r="C498" s="1"/>
      <c r="D498" s="1"/>
      <c r="E498" s="1"/>
      <c r="F498" s="1"/>
      <c r="G498" s="1"/>
      <c r="H498" s="1"/>
      <c r="I498" s="1"/>
      <c r="J498" s="1"/>
    </row>
    <row r="499" spans="1:10" ht="12.75">
      <c r="A499" s="1"/>
      <c r="B499" s="1"/>
      <c r="C499" s="1"/>
      <c r="D499" s="1"/>
      <c r="E499" s="1"/>
      <c r="F499" s="1"/>
      <c r="G499" s="1"/>
      <c r="H499" s="1"/>
      <c r="I499" s="1"/>
      <c r="J499" s="1"/>
    </row>
    <row r="500" spans="1:10" ht="12.75">
      <c r="A500" s="1"/>
      <c r="B500" s="1"/>
      <c r="C500" s="1"/>
      <c r="D500" s="1"/>
      <c r="E500" s="1"/>
      <c r="F500" s="1"/>
      <c r="G500" s="1"/>
      <c r="H500" s="1"/>
      <c r="I500" s="1"/>
      <c r="J500" s="1"/>
    </row>
    <row r="501" spans="1:10" ht="12.75">
      <c r="A501" s="1"/>
      <c r="B501" s="1"/>
      <c r="C501" s="1"/>
      <c r="D501" s="1"/>
      <c r="E501" s="1"/>
      <c r="F501" s="1"/>
      <c r="G501" s="1"/>
      <c r="H501" s="1"/>
      <c r="I501" s="1"/>
      <c r="J501" s="1"/>
    </row>
    <row r="502" spans="1:10" ht="12.75">
      <c r="A502" s="1"/>
      <c r="B502" s="1"/>
      <c r="C502" s="1"/>
      <c r="D502" s="1"/>
      <c r="E502" s="1"/>
      <c r="F502" s="1"/>
      <c r="G502" s="1"/>
      <c r="H502" s="1"/>
      <c r="I502" s="1"/>
      <c r="J502" s="1"/>
    </row>
    <row r="503" spans="1:10" ht="12.75">
      <c r="A503" s="1"/>
      <c r="B503" s="1"/>
      <c r="C503" s="1"/>
      <c r="D503" s="1"/>
      <c r="E503" s="1"/>
      <c r="F503" s="1"/>
      <c r="G503" s="1"/>
      <c r="H503" s="1"/>
      <c r="I503" s="1"/>
      <c r="J503" s="1"/>
    </row>
    <row r="504" spans="1:10" ht="12.75">
      <c r="A504" s="1"/>
      <c r="B504" s="1"/>
      <c r="C504" s="1"/>
      <c r="D504" s="1"/>
      <c r="E504" s="1"/>
      <c r="F504" s="1"/>
      <c r="G504" s="1"/>
      <c r="H504" s="1"/>
      <c r="I504" s="1"/>
      <c r="J504" s="1"/>
    </row>
    <row r="505" spans="1:10" ht="12.75">
      <c r="A505" s="1"/>
      <c r="B505" s="1"/>
      <c r="C505" s="1"/>
      <c r="D505" s="1"/>
      <c r="E505" s="1"/>
      <c r="F505" s="1"/>
      <c r="G505" s="1"/>
      <c r="H505" s="1"/>
      <c r="I505" s="1"/>
      <c r="J505" s="1"/>
    </row>
    <row r="506" spans="1:10" ht="12.75">
      <c r="A506" s="1"/>
      <c r="B506" s="1"/>
      <c r="C506" s="1"/>
      <c r="D506" s="1"/>
      <c r="E506" s="1"/>
      <c r="F506" s="1"/>
      <c r="G506" s="1"/>
      <c r="H506" s="1"/>
      <c r="I506" s="1"/>
      <c r="J506" s="1"/>
    </row>
    <row r="507" spans="1:10" ht="12.75">
      <c r="A507" s="1"/>
      <c r="B507" s="1"/>
      <c r="C507" s="1"/>
      <c r="D507" s="1"/>
      <c r="E507" s="1"/>
      <c r="F507" s="1"/>
      <c r="G507" s="1"/>
      <c r="H507" s="1"/>
      <c r="I507" s="1"/>
      <c r="J507" s="1"/>
    </row>
    <row r="508" spans="1:10" ht="12.75">
      <c r="A508" s="1"/>
      <c r="B508" s="1"/>
      <c r="C508" s="1"/>
      <c r="D508" s="1"/>
      <c r="E508" s="1"/>
      <c r="F508" s="1"/>
      <c r="G508" s="1"/>
      <c r="H508" s="1"/>
      <c r="I508" s="1"/>
      <c r="J508" s="1"/>
    </row>
    <row r="509" spans="1:10" ht="12.75">
      <c r="A509" s="1"/>
      <c r="B509" s="1"/>
      <c r="C509" s="1"/>
      <c r="D509" s="1"/>
      <c r="E509" s="1"/>
      <c r="F509" s="1"/>
      <c r="G509" s="1"/>
      <c r="H509" s="1"/>
      <c r="I509" s="1"/>
      <c r="J509" s="1"/>
    </row>
    <row r="510" spans="1:10" ht="12.75">
      <c r="A510" s="1"/>
      <c r="B510" s="1"/>
      <c r="C510" s="1"/>
      <c r="D510" s="1"/>
      <c r="E510" s="1"/>
      <c r="F510" s="1"/>
      <c r="G510" s="1"/>
      <c r="H510" s="1"/>
      <c r="I510" s="1"/>
      <c r="J510" s="1"/>
    </row>
    <row r="511" spans="1:10" ht="12.75">
      <c r="A511" s="1"/>
      <c r="B511" s="1"/>
      <c r="C511" s="1"/>
      <c r="D511" s="1"/>
      <c r="E511" s="1"/>
      <c r="F511" s="1"/>
      <c r="G511" s="1"/>
      <c r="H511" s="1"/>
      <c r="I511" s="1"/>
      <c r="J511" s="1"/>
    </row>
    <row r="512" spans="1:10" ht="12.75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 ht="12.75">
      <c r="A513" s="1"/>
      <c r="B513" s="1"/>
      <c r="C513" s="1"/>
      <c r="D513" s="1"/>
      <c r="E513" s="1"/>
      <c r="F513" s="1"/>
      <c r="G513" s="1"/>
      <c r="H513" s="1"/>
      <c r="I513" s="1"/>
      <c r="J513" s="1"/>
    </row>
    <row r="514" spans="1:10" ht="12.75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 ht="12.75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 ht="12.75">
      <c r="A516" s="1"/>
      <c r="B516" s="1"/>
      <c r="C516" s="1"/>
      <c r="D516" s="1"/>
      <c r="E516" s="1"/>
      <c r="F516" s="1"/>
      <c r="G516" s="1"/>
      <c r="H516" s="1"/>
      <c r="I516" s="1"/>
      <c r="J516" s="1"/>
    </row>
    <row r="517" spans="1:10" ht="12.75">
      <c r="A517" s="1"/>
      <c r="B517" s="1"/>
      <c r="C517" s="1"/>
      <c r="D517" s="1"/>
      <c r="E517" s="1"/>
      <c r="F517" s="1"/>
      <c r="G517" s="1"/>
      <c r="H517" s="1"/>
      <c r="I517" s="1"/>
      <c r="J517" s="1"/>
    </row>
    <row r="518" spans="1:10" ht="12.75">
      <c r="A518" s="1"/>
      <c r="B518" s="1"/>
      <c r="C518" s="1"/>
      <c r="D518" s="1"/>
      <c r="E518" s="1"/>
      <c r="F518" s="1"/>
      <c r="G518" s="1"/>
      <c r="H518" s="1"/>
      <c r="I518" s="1"/>
      <c r="J518" s="1"/>
    </row>
    <row r="519" spans="1:10" ht="12.75">
      <c r="A519" s="1"/>
      <c r="B519" s="1"/>
      <c r="C519" s="1"/>
      <c r="D519" s="1"/>
      <c r="E519" s="1"/>
      <c r="F519" s="1"/>
      <c r="G519" s="1"/>
      <c r="H519" s="1"/>
      <c r="I519" s="1"/>
      <c r="J519" s="1"/>
    </row>
    <row r="520" spans="1:10" ht="12.75">
      <c r="A520" s="1"/>
      <c r="B520" s="1"/>
      <c r="C520" s="1"/>
      <c r="D520" s="1"/>
      <c r="E520" s="1"/>
      <c r="F520" s="1"/>
      <c r="G520" s="1"/>
      <c r="H520" s="1"/>
      <c r="I520" s="1"/>
      <c r="J520" s="1"/>
    </row>
    <row r="521" spans="1:10" ht="12.75">
      <c r="A521" s="1"/>
      <c r="B521" s="1"/>
      <c r="C521" s="1"/>
      <c r="D521" s="1"/>
      <c r="E521" s="1"/>
      <c r="F521" s="1"/>
      <c r="G521" s="1"/>
      <c r="H521" s="1"/>
      <c r="I521" s="1"/>
      <c r="J521" s="1"/>
    </row>
    <row r="522" spans="1:10" ht="12.75">
      <c r="A522" s="1"/>
      <c r="B522" s="1"/>
      <c r="C522" s="1"/>
      <c r="D522" s="1"/>
      <c r="E522" s="1"/>
      <c r="F522" s="1"/>
      <c r="G522" s="1"/>
      <c r="H522" s="1"/>
      <c r="I522" s="1"/>
      <c r="J522" s="1"/>
    </row>
    <row r="523" spans="1:10" ht="12.75">
      <c r="A523" s="1"/>
      <c r="B523" s="1"/>
      <c r="C523" s="1"/>
      <c r="D523" s="1"/>
      <c r="E523" s="1"/>
      <c r="F523" s="1"/>
      <c r="G523" s="1"/>
      <c r="H523" s="1"/>
      <c r="I523" s="1"/>
      <c r="J523" s="1"/>
    </row>
    <row r="524" spans="1:10" ht="12.75">
      <c r="A524" s="1"/>
      <c r="B524" s="1"/>
      <c r="C524" s="1"/>
      <c r="D524" s="1"/>
      <c r="E524" s="1"/>
      <c r="F524" s="1"/>
      <c r="G524" s="1"/>
      <c r="H524" s="1"/>
      <c r="I524" s="1"/>
      <c r="J524" s="1"/>
    </row>
    <row r="525" spans="1:10" ht="12.75">
      <c r="A525" s="1"/>
      <c r="B525" s="1"/>
      <c r="C525" s="1"/>
      <c r="D525" s="1"/>
      <c r="E525" s="1"/>
      <c r="F525" s="1"/>
      <c r="G525" s="1"/>
      <c r="H525" s="1"/>
      <c r="I525" s="1"/>
      <c r="J525" s="1"/>
    </row>
    <row r="526" spans="1:10" ht="12.75">
      <c r="A526" s="1"/>
      <c r="B526" s="1"/>
      <c r="C526" s="1"/>
      <c r="D526" s="1"/>
      <c r="E526" s="1"/>
      <c r="F526" s="1"/>
      <c r="G526" s="1"/>
      <c r="H526" s="1"/>
      <c r="I526" s="1"/>
      <c r="J526" s="1"/>
    </row>
    <row r="527" spans="1:10" ht="12.75">
      <c r="A527" s="1"/>
      <c r="B527" s="1"/>
      <c r="C527" s="1"/>
      <c r="D527" s="1"/>
      <c r="E527" s="1"/>
      <c r="F527" s="1"/>
      <c r="G527" s="1"/>
      <c r="H527" s="1"/>
      <c r="I527" s="1"/>
      <c r="J527" s="1"/>
    </row>
    <row r="528" spans="1:10" ht="12.75">
      <c r="A528" s="1"/>
      <c r="B528" s="1"/>
      <c r="C528" s="1"/>
      <c r="D528" s="1"/>
      <c r="E528" s="1"/>
      <c r="F528" s="1"/>
      <c r="G528" s="1"/>
      <c r="H528" s="1"/>
      <c r="I528" s="1"/>
      <c r="J528" s="1"/>
    </row>
    <row r="529" spans="1:10" ht="12.75">
      <c r="A529" s="1"/>
      <c r="B529" s="1"/>
      <c r="C529" s="1"/>
      <c r="D529" s="1"/>
      <c r="E529" s="1"/>
      <c r="F529" s="1"/>
      <c r="G529" s="1"/>
      <c r="H529" s="1"/>
      <c r="I529" s="1"/>
      <c r="J529" s="1"/>
    </row>
    <row r="530" spans="1:10" ht="12.75">
      <c r="A530" s="1"/>
      <c r="B530" s="1"/>
      <c r="C530" s="1"/>
      <c r="D530" s="1"/>
      <c r="E530" s="1"/>
      <c r="F530" s="1"/>
      <c r="G530" s="1"/>
      <c r="H530" s="1"/>
      <c r="I530" s="1"/>
      <c r="J530" s="1"/>
    </row>
    <row r="531" spans="1:10" ht="12.75">
      <c r="A531" s="1"/>
      <c r="B531" s="1"/>
      <c r="C531" s="1"/>
      <c r="D531" s="1"/>
      <c r="E531" s="1"/>
      <c r="F531" s="1"/>
      <c r="G531" s="1"/>
      <c r="H531" s="1"/>
      <c r="I531" s="1"/>
      <c r="J531" s="1"/>
    </row>
    <row r="532" spans="1:10" ht="12.75">
      <c r="A532" s="1"/>
      <c r="B532" s="1"/>
      <c r="C532" s="1"/>
      <c r="D532" s="1"/>
      <c r="E532" s="1"/>
      <c r="F532" s="1"/>
      <c r="G532" s="1"/>
      <c r="H532" s="1"/>
      <c r="I532" s="1"/>
      <c r="J532" s="1"/>
    </row>
    <row r="533" spans="1:10" ht="12.75">
      <c r="A533" s="1"/>
      <c r="B533" s="1"/>
      <c r="C533" s="1"/>
      <c r="D533" s="1"/>
      <c r="E533" s="1"/>
      <c r="F533" s="1"/>
      <c r="G533" s="1"/>
      <c r="H533" s="1"/>
      <c r="I533" s="1"/>
      <c r="J533" s="1"/>
    </row>
    <row r="534" spans="1:10" ht="12.75">
      <c r="A534" s="1"/>
      <c r="B534" s="1"/>
      <c r="C534" s="1"/>
      <c r="D534" s="1"/>
      <c r="E534" s="1"/>
      <c r="F534" s="1"/>
      <c r="G534" s="1"/>
      <c r="H534" s="1"/>
      <c r="I534" s="1"/>
      <c r="J534" s="1"/>
    </row>
    <row r="535" spans="1:10" ht="12.75">
      <c r="A535" s="1"/>
      <c r="B535" s="1"/>
      <c r="C535" s="1"/>
      <c r="D535" s="1"/>
      <c r="E535" s="1"/>
      <c r="F535" s="1"/>
      <c r="G535" s="1"/>
      <c r="H535" s="1"/>
      <c r="I535" s="1"/>
      <c r="J535" s="1"/>
    </row>
    <row r="536" spans="1:10" ht="12.75">
      <c r="A536" s="1"/>
      <c r="B536" s="1"/>
      <c r="C536" s="1"/>
      <c r="D536" s="1"/>
      <c r="E536" s="1"/>
      <c r="F536" s="1"/>
      <c r="G536" s="1"/>
      <c r="H536" s="1"/>
      <c r="I536" s="1"/>
      <c r="J536" s="1"/>
    </row>
    <row r="537" spans="1:10" ht="12.75">
      <c r="A537" s="1"/>
      <c r="B537" s="1"/>
      <c r="C537" s="1"/>
      <c r="D537" s="1"/>
      <c r="E537" s="1"/>
      <c r="F537" s="1"/>
      <c r="G537" s="1"/>
      <c r="H537" s="1"/>
      <c r="I537" s="1"/>
      <c r="J537" s="1"/>
    </row>
    <row r="538" spans="1:10" ht="12.75">
      <c r="A538" s="1"/>
      <c r="B538" s="1"/>
      <c r="C538" s="1"/>
      <c r="D538" s="1"/>
      <c r="E538" s="1"/>
      <c r="F538" s="1"/>
      <c r="G538" s="1"/>
      <c r="H538" s="1"/>
      <c r="I538" s="1"/>
      <c r="J538" s="1"/>
    </row>
    <row r="539" spans="1:10" ht="12.75">
      <c r="A539" s="1"/>
      <c r="B539" s="1"/>
      <c r="C539" s="1"/>
      <c r="D539" s="1"/>
      <c r="E539" s="1"/>
      <c r="F539" s="1"/>
      <c r="G539" s="1"/>
      <c r="H539" s="1"/>
      <c r="I539" s="1"/>
      <c r="J539" s="1"/>
    </row>
    <row r="540" spans="1:10" ht="12.75">
      <c r="A540" s="1"/>
      <c r="B540" s="1"/>
      <c r="C540" s="1"/>
      <c r="D540" s="1"/>
      <c r="E540" s="1"/>
      <c r="F540" s="1"/>
      <c r="G540" s="1"/>
      <c r="H540" s="1"/>
      <c r="I540" s="1"/>
      <c r="J540" s="1"/>
    </row>
    <row r="541" spans="1:10" ht="12.75">
      <c r="A541" s="1"/>
      <c r="B541" s="1"/>
      <c r="C541" s="1"/>
      <c r="D541" s="1"/>
      <c r="E541" s="1"/>
      <c r="F541" s="1"/>
      <c r="G541" s="1"/>
      <c r="H541" s="1"/>
      <c r="I541" s="1"/>
      <c r="J541" s="1"/>
    </row>
    <row r="542" spans="1:10" ht="12.75">
      <c r="A542" s="1"/>
      <c r="B542" s="1"/>
      <c r="C542" s="1"/>
      <c r="D542" s="1"/>
      <c r="E542" s="1"/>
      <c r="F542" s="1"/>
      <c r="G542" s="1"/>
      <c r="H542" s="1"/>
      <c r="I542" s="1"/>
      <c r="J542" s="1"/>
    </row>
    <row r="543" spans="1:10" ht="12.75">
      <c r="A543" s="1"/>
      <c r="B543" s="1"/>
      <c r="C543" s="1"/>
      <c r="D543" s="1"/>
      <c r="E543" s="1"/>
      <c r="F543" s="1"/>
      <c r="G543" s="1"/>
      <c r="H543" s="1"/>
      <c r="I543" s="1"/>
      <c r="J543" s="1"/>
    </row>
    <row r="544" spans="1:10" ht="12.75">
      <c r="A544" s="1"/>
      <c r="B544" s="1"/>
      <c r="C544" s="1"/>
      <c r="D544" s="1"/>
      <c r="E544" s="1"/>
      <c r="F544" s="1"/>
      <c r="G544" s="1"/>
      <c r="H544" s="1"/>
      <c r="I544" s="1"/>
      <c r="J544" s="1"/>
    </row>
    <row r="545" spans="1:10" ht="12.75">
      <c r="A545" s="1"/>
      <c r="B545" s="1"/>
      <c r="C545" s="1"/>
      <c r="D545" s="1"/>
      <c r="E545" s="1"/>
      <c r="F545" s="1"/>
      <c r="G545" s="1"/>
      <c r="H545" s="1"/>
      <c r="I545" s="1"/>
      <c r="J545" s="1"/>
    </row>
    <row r="546" spans="1:10" ht="12.75">
      <c r="A546" s="1"/>
      <c r="B546" s="1"/>
      <c r="C546" s="1"/>
      <c r="D546" s="1"/>
      <c r="E546" s="1"/>
      <c r="F546" s="1"/>
      <c r="G546" s="1"/>
      <c r="H546" s="1"/>
      <c r="I546" s="1"/>
      <c r="J546" s="1"/>
    </row>
    <row r="547" spans="1:10" ht="12.75">
      <c r="A547" s="1"/>
      <c r="B547" s="1"/>
      <c r="C547" s="1"/>
      <c r="D547" s="1"/>
      <c r="E547" s="1"/>
      <c r="F547" s="1"/>
      <c r="G547" s="1"/>
      <c r="H547" s="1"/>
      <c r="I547" s="1"/>
      <c r="J547" s="1"/>
    </row>
    <row r="548" spans="1:10" ht="12.75">
      <c r="A548" s="1"/>
      <c r="B548" s="1"/>
      <c r="C548" s="1"/>
      <c r="D548" s="1"/>
      <c r="E548" s="1"/>
      <c r="F548" s="1"/>
      <c r="G548" s="1"/>
      <c r="H548" s="1"/>
      <c r="I548" s="1"/>
      <c r="J548" s="1"/>
    </row>
    <row r="549" spans="1:10" ht="12.75">
      <c r="A549" s="1"/>
      <c r="B549" s="1"/>
      <c r="C549" s="1"/>
      <c r="D549" s="1"/>
      <c r="E549" s="1"/>
      <c r="F549" s="1"/>
      <c r="G549" s="1"/>
      <c r="H549" s="1"/>
      <c r="I549" s="1"/>
      <c r="J549" s="1"/>
    </row>
    <row r="550" spans="1:10" ht="12.75">
      <c r="A550" s="1"/>
      <c r="B550" s="1"/>
      <c r="C550" s="1"/>
      <c r="D550" s="1"/>
      <c r="E550" s="1"/>
      <c r="F550" s="1"/>
      <c r="G550" s="1"/>
      <c r="H550" s="1"/>
      <c r="I550" s="1"/>
      <c r="J550" s="1"/>
    </row>
    <row r="551" spans="1:10" ht="12.75">
      <c r="A551" s="1"/>
      <c r="B551" s="1"/>
      <c r="C551" s="1"/>
      <c r="D551" s="1"/>
      <c r="E551" s="1"/>
      <c r="F551" s="1"/>
      <c r="G551" s="1"/>
      <c r="H551" s="1"/>
      <c r="I551" s="1"/>
      <c r="J551" s="1"/>
    </row>
    <row r="552" spans="1:10" ht="12.75">
      <c r="A552" s="1"/>
      <c r="B552" s="1"/>
      <c r="C552" s="1"/>
      <c r="D552" s="1"/>
      <c r="E552" s="1"/>
      <c r="F552" s="1"/>
      <c r="G552" s="1"/>
      <c r="H552" s="1"/>
      <c r="I552" s="1"/>
      <c r="J552" s="1"/>
    </row>
    <row r="553" spans="1:10" ht="12.75">
      <c r="A553" s="1"/>
      <c r="B553" s="1"/>
      <c r="C553" s="1"/>
      <c r="D553" s="1"/>
      <c r="E553" s="1"/>
      <c r="F553" s="1"/>
      <c r="G553" s="1"/>
      <c r="H553" s="1"/>
      <c r="I553" s="1"/>
      <c r="J553" s="1"/>
    </row>
    <row r="554" spans="1:10" ht="12.75">
      <c r="A554" s="1"/>
      <c r="B554" s="1"/>
      <c r="C554" s="1"/>
      <c r="D554" s="1"/>
      <c r="E554" s="1"/>
      <c r="F554" s="1"/>
      <c r="G554" s="1"/>
      <c r="H554" s="1"/>
      <c r="I554" s="1"/>
      <c r="J554" s="1"/>
    </row>
    <row r="555" spans="1:10" ht="12.75">
      <c r="A555" s="1"/>
      <c r="B555" s="1"/>
      <c r="C555" s="1"/>
      <c r="D555" s="1"/>
      <c r="E555" s="1"/>
      <c r="F555" s="1"/>
      <c r="G555" s="1"/>
      <c r="H555" s="1"/>
      <c r="I555" s="1"/>
      <c r="J555" s="1"/>
    </row>
    <row r="556" spans="1:10" ht="12.75">
      <c r="A556" s="1"/>
      <c r="B556" s="1"/>
      <c r="C556" s="1"/>
      <c r="D556" s="1"/>
      <c r="E556" s="1"/>
      <c r="F556" s="1"/>
      <c r="G556" s="1"/>
      <c r="H556" s="1"/>
      <c r="I556" s="1"/>
      <c r="J556" s="1"/>
    </row>
    <row r="557" spans="1:10" ht="12.75">
      <c r="A557" s="1"/>
      <c r="B557" s="1"/>
      <c r="C557" s="1"/>
      <c r="D557" s="1"/>
      <c r="E557" s="1"/>
      <c r="F557" s="1"/>
      <c r="G557" s="1"/>
      <c r="H557" s="1"/>
      <c r="I557" s="1"/>
      <c r="J557" s="1"/>
    </row>
    <row r="558" spans="1:10" ht="12.75">
      <c r="A558" s="1"/>
      <c r="B558" s="1"/>
      <c r="C558" s="1"/>
      <c r="D558" s="1"/>
      <c r="E558" s="1"/>
      <c r="F558" s="1"/>
      <c r="G558" s="1"/>
      <c r="H558" s="1"/>
      <c r="I558" s="1"/>
      <c r="J558" s="1"/>
    </row>
    <row r="559" spans="1:10" ht="12.75">
      <c r="A559" s="1"/>
      <c r="B559" s="1"/>
      <c r="C559" s="1"/>
      <c r="D559" s="1"/>
      <c r="E559" s="1"/>
      <c r="F559" s="1"/>
      <c r="G559" s="1"/>
      <c r="H559" s="1"/>
      <c r="I559" s="1"/>
      <c r="J559" s="1"/>
    </row>
    <row r="560" spans="1:10" ht="12.75">
      <c r="A560" s="1"/>
      <c r="B560" s="1"/>
      <c r="C560" s="1"/>
      <c r="D560" s="1"/>
      <c r="E560" s="1"/>
      <c r="F560" s="1"/>
      <c r="G560" s="1"/>
      <c r="H560" s="1"/>
      <c r="I560" s="1"/>
      <c r="J560" s="1"/>
    </row>
    <row r="561" spans="1:10" ht="12.75">
      <c r="A561" s="1"/>
      <c r="B561" s="1"/>
      <c r="C561" s="1"/>
      <c r="D561" s="1"/>
      <c r="E561" s="1"/>
      <c r="F561" s="1"/>
      <c r="G561" s="1"/>
      <c r="H561" s="1"/>
      <c r="I561" s="1"/>
      <c r="J561" s="1"/>
    </row>
    <row r="562" spans="1:10" ht="12.75">
      <c r="A562" s="1"/>
      <c r="B562" s="1"/>
      <c r="C562" s="1"/>
      <c r="D562" s="1"/>
      <c r="E562" s="1"/>
      <c r="F562" s="1"/>
      <c r="G562" s="1"/>
      <c r="H562" s="1"/>
      <c r="I562" s="1"/>
      <c r="J562" s="1"/>
    </row>
    <row r="563" spans="1:10" ht="12.75">
      <c r="A563" s="1"/>
      <c r="B563" s="1"/>
      <c r="C563" s="1"/>
      <c r="D563" s="1"/>
      <c r="E563" s="1"/>
      <c r="F563" s="1"/>
      <c r="G563" s="1"/>
      <c r="H563" s="1"/>
      <c r="I563" s="1"/>
      <c r="J563" s="1"/>
    </row>
    <row r="564" spans="1:10" ht="12.75">
      <c r="A564" s="1"/>
      <c r="B564" s="1"/>
      <c r="C564" s="1"/>
      <c r="D564" s="1"/>
      <c r="E564" s="1"/>
      <c r="F564" s="1"/>
      <c r="G564" s="1"/>
      <c r="H564" s="1"/>
      <c r="I564" s="1"/>
      <c r="J564" s="1"/>
    </row>
    <row r="565" spans="1:10" ht="12.75">
      <c r="A565" s="1"/>
      <c r="B565" s="1"/>
      <c r="C565" s="1"/>
      <c r="D565" s="1"/>
      <c r="E565" s="1"/>
      <c r="F565" s="1"/>
      <c r="G565" s="1"/>
      <c r="H565" s="1"/>
      <c r="I565" s="1"/>
      <c r="J565" s="1"/>
    </row>
    <row r="566" spans="1:10" ht="12.75">
      <c r="A566" s="1"/>
      <c r="B566" s="1"/>
      <c r="C566" s="1"/>
      <c r="D566" s="1"/>
      <c r="E566" s="1"/>
      <c r="F566" s="1"/>
      <c r="G566" s="1"/>
      <c r="H566" s="1"/>
      <c r="I566" s="1"/>
      <c r="J566" s="1"/>
    </row>
    <row r="567" spans="1:10" ht="12.75">
      <c r="A567" s="1"/>
      <c r="B567" s="1"/>
      <c r="C567" s="1"/>
      <c r="D567" s="1"/>
      <c r="E567" s="1"/>
      <c r="F567" s="1"/>
      <c r="G567" s="1"/>
      <c r="H567" s="1"/>
      <c r="I567" s="1"/>
      <c r="J567" s="1"/>
    </row>
    <row r="568" spans="1:10" ht="12.75">
      <c r="A568" s="1"/>
      <c r="B568" s="1"/>
      <c r="C568" s="1"/>
      <c r="D568" s="1"/>
      <c r="E568" s="1"/>
      <c r="F568" s="1"/>
      <c r="G568" s="1"/>
      <c r="H568" s="1"/>
      <c r="I568" s="1"/>
      <c r="J568" s="1"/>
    </row>
    <row r="569" spans="1:10" ht="12.75">
      <c r="A569" s="1"/>
      <c r="B569" s="1"/>
      <c r="C569" s="1"/>
      <c r="D569" s="1"/>
      <c r="E569" s="1"/>
      <c r="F569" s="1"/>
      <c r="G569" s="1"/>
      <c r="H569" s="1"/>
      <c r="I569" s="1"/>
      <c r="J569" s="1"/>
    </row>
    <row r="570" spans="1:10" ht="12.75">
      <c r="A570" s="1"/>
      <c r="B570" s="1"/>
      <c r="C570" s="1"/>
      <c r="D570" s="1"/>
      <c r="E570" s="1"/>
      <c r="F570" s="1"/>
      <c r="G570" s="1"/>
      <c r="H570" s="1"/>
      <c r="I570" s="1"/>
      <c r="J570" s="1"/>
    </row>
    <row r="571" spans="1:10" ht="12.75">
      <c r="A571" s="1"/>
      <c r="B571" s="1"/>
      <c r="C571" s="1"/>
      <c r="D571" s="1"/>
      <c r="E571" s="1"/>
      <c r="F571" s="1"/>
      <c r="G571" s="1"/>
      <c r="H571" s="1"/>
      <c r="I571" s="1"/>
      <c r="J571" s="1"/>
    </row>
    <row r="572" spans="1:10" ht="12.75">
      <c r="A572" s="1"/>
      <c r="B572" s="1"/>
      <c r="C572" s="1"/>
      <c r="D572" s="1"/>
      <c r="E572" s="1"/>
      <c r="F572" s="1"/>
      <c r="G572" s="1"/>
      <c r="H572" s="1"/>
      <c r="I572" s="1"/>
      <c r="J572" s="1"/>
    </row>
    <row r="573" spans="1:10" ht="12.75">
      <c r="A573" s="1"/>
      <c r="B573" s="1"/>
      <c r="C573" s="1"/>
      <c r="D573" s="1"/>
      <c r="E573" s="1"/>
      <c r="F573" s="1"/>
      <c r="G573" s="1"/>
      <c r="H573" s="1"/>
      <c r="I573" s="1"/>
      <c r="J573" s="1"/>
    </row>
    <row r="574" spans="1:10" ht="12.75">
      <c r="A574" s="1"/>
      <c r="B574" s="1"/>
      <c r="C574" s="1"/>
      <c r="D574" s="1"/>
      <c r="E574" s="1"/>
      <c r="F574" s="1"/>
      <c r="G574" s="1"/>
      <c r="H574" s="1"/>
      <c r="I574" s="1"/>
      <c r="J574" s="1"/>
    </row>
    <row r="575" spans="1:10" ht="12.75">
      <c r="A575" s="1"/>
      <c r="B575" s="1"/>
      <c r="C575" s="1"/>
      <c r="D575" s="1"/>
      <c r="E575" s="1"/>
      <c r="F575" s="1"/>
      <c r="G575" s="1"/>
      <c r="H575" s="1"/>
      <c r="I575" s="1"/>
      <c r="J575" s="1"/>
    </row>
    <row r="576" spans="1:10" ht="12.75">
      <c r="A576" s="1"/>
      <c r="B576" s="1"/>
      <c r="C576" s="1"/>
      <c r="D576" s="1"/>
      <c r="E576" s="1"/>
      <c r="F576" s="1"/>
      <c r="G576" s="1"/>
      <c r="H576" s="1"/>
      <c r="I576" s="1"/>
      <c r="J576" s="1"/>
    </row>
    <row r="577" spans="1:10" ht="12.75">
      <c r="A577" s="1"/>
      <c r="B577" s="1"/>
      <c r="C577" s="1"/>
      <c r="D577" s="1"/>
      <c r="E577" s="1"/>
      <c r="F577" s="1"/>
      <c r="G577" s="1"/>
      <c r="H577" s="1"/>
      <c r="I577" s="1"/>
      <c r="J577" s="1"/>
    </row>
    <row r="578" spans="1:10" ht="12.75">
      <c r="A578" s="1"/>
      <c r="B578" s="1"/>
      <c r="C578" s="1"/>
      <c r="D578" s="1"/>
      <c r="E578" s="1"/>
      <c r="F578" s="1"/>
      <c r="G578" s="1"/>
      <c r="H578" s="1"/>
      <c r="I578" s="1"/>
      <c r="J578" s="1"/>
    </row>
    <row r="579" spans="1:10" ht="12.75">
      <c r="A579" s="1"/>
      <c r="B579" s="1"/>
      <c r="C579" s="1"/>
      <c r="D579" s="1"/>
      <c r="E579" s="1"/>
      <c r="F579" s="1"/>
      <c r="G579" s="1"/>
      <c r="H579" s="1"/>
      <c r="I579" s="1"/>
      <c r="J579" s="1"/>
    </row>
    <row r="580" spans="1:10" ht="12.75">
      <c r="A580" s="1"/>
      <c r="B580" s="1"/>
      <c r="C580" s="1"/>
      <c r="D580" s="1"/>
      <c r="E580" s="1"/>
      <c r="F580" s="1"/>
      <c r="G580" s="1"/>
      <c r="H580" s="1"/>
      <c r="I580" s="1"/>
      <c r="J580" s="1"/>
    </row>
    <row r="581" spans="1:10" ht="12.75">
      <c r="A581" s="1"/>
      <c r="B581" s="1"/>
      <c r="C581" s="1"/>
      <c r="D581" s="1"/>
      <c r="E581" s="1"/>
      <c r="F581" s="1"/>
      <c r="G581" s="1"/>
      <c r="H581" s="1"/>
      <c r="I581" s="1"/>
      <c r="J581" s="1"/>
    </row>
    <row r="582" spans="1:10" ht="12.75">
      <c r="A582" s="1"/>
      <c r="B582" s="1"/>
      <c r="C582" s="1"/>
      <c r="D582" s="1"/>
      <c r="E582" s="1"/>
      <c r="F582" s="1"/>
      <c r="G582" s="1"/>
      <c r="H582" s="1"/>
      <c r="I582" s="1"/>
      <c r="J582" s="1"/>
    </row>
    <row r="583" spans="1:10" ht="12.75">
      <c r="A583" s="1"/>
      <c r="B583" s="1"/>
      <c r="C583" s="1"/>
      <c r="D583" s="1"/>
      <c r="E583" s="1"/>
      <c r="F583" s="1"/>
      <c r="G583" s="1"/>
      <c r="H583" s="1"/>
      <c r="I583" s="1"/>
      <c r="J583" s="1"/>
    </row>
    <row r="584" spans="1:10" ht="12.75">
      <c r="A584" s="1"/>
      <c r="B584" s="1"/>
      <c r="C584" s="1"/>
      <c r="D584" s="1"/>
      <c r="E584" s="1"/>
      <c r="F584" s="1"/>
      <c r="G584" s="1"/>
      <c r="H584" s="1"/>
      <c r="I584" s="1"/>
      <c r="J584" s="1"/>
    </row>
    <row r="585" spans="1:10" ht="12.75">
      <c r="A585" s="1"/>
      <c r="B585" s="1"/>
      <c r="C585" s="1"/>
      <c r="D585" s="1"/>
      <c r="E585" s="1"/>
      <c r="F585" s="1"/>
      <c r="G585" s="1"/>
      <c r="H585" s="1"/>
      <c r="I585" s="1"/>
      <c r="J585" s="1"/>
    </row>
    <row r="586" spans="1:10" ht="12.75">
      <c r="A586" s="1"/>
      <c r="B586" s="1"/>
      <c r="C586" s="1"/>
      <c r="D586" s="1"/>
      <c r="E586" s="1"/>
      <c r="F586" s="1"/>
      <c r="G586" s="1"/>
      <c r="H586" s="1"/>
      <c r="I586" s="1"/>
      <c r="J586" s="1"/>
    </row>
    <row r="587" spans="1:10" ht="12.75">
      <c r="A587" s="1"/>
      <c r="B587" s="1"/>
      <c r="C587" s="1"/>
      <c r="D587" s="1"/>
      <c r="E587" s="1"/>
      <c r="F587" s="1"/>
      <c r="G587" s="1"/>
      <c r="H587" s="1"/>
      <c r="I587" s="1"/>
      <c r="J587" s="1"/>
    </row>
    <row r="588" spans="1:10" ht="12.75">
      <c r="A588" s="1"/>
      <c r="B588" s="1"/>
      <c r="C588" s="1"/>
      <c r="D588" s="1"/>
      <c r="E588" s="1"/>
      <c r="F588" s="1"/>
      <c r="G588" s="1"/>
      <c r="H588" s="1"/>
      <c r="I588" s="1"/>
      <c r="J588" s="1"/>
    </row>
    <row r="589" spans="1:10" ht="12.75">
      <c r="A589" s="1"/>
      <c r="B589" s="1"/>
      <c r="C589" s="1"/>
      <c r="D589" s="1"/>
      <c r="E589" s="1"/>
      <c r="F589" s="1"/>
      <c r="G589" s="1"/>
      <c r="H589" s="1"/>
      <c r="I589" s="1"/>
      <c r="J589" s="1"/>
    </row>
    <row r="590" spans="1:10" ht="12.75">
      <c r="A590" s="1"/>
      <c r="B590" s="1"/>
      <c r="C590" s="1"/>
      <c r="D590" s="1"/>
      <c r="E590" s="1"/>
      <c r="F590" s="1"/>
      <c r="G590" s="1"/>
      <c r="H590" s="1"/>
      <c r="I590" s="1"/>
      <c r="J590" s="1"/>
    </row>
    <row r="591" spans="1:10" ht="12.75">
      <c r="A591" s="1"/>
      <c r="B591" s="1"/>
      <c r="C591" s="1"/>
      <c r="D591" s="1"/>
      <c r="E591" s="1"/>
      <c r="F591" s="1"/>
      <c r="G591" s="1"/>
      <c r="H591" s="1"/>
      <c r="I591" s="1"/>
      <c r="J591" s="1"/>
    </row>
    <row r="592" spans="1:10" ht="12.75">
      <c r="A592" s="1"/>
      <c r="B592" s="1"/>
      <c r="C592" s="1"/>
      <c r="D592" s="1"/>
      <c r="E592" s="1"/>
      <c r="F592" s="1"/>
      <c r="G592" s="1"/>
      <c r="H592" s="1"/>
      <c r="I592" s="1"/>
      <c r="J592" s="1"/>
    </row>
    <row r="593" spans="1:10" ht="12.75">
      <c r="A593" s="1"/>
      <c r="B593" s="1"/>
      <c r="C593" s="1"/>
      <c r="D593" s="1"/>
      <c r="E593" s="1"/>
      <c r="F593" s="1"/>
      <c r="G593" s="1"/>
      <c r="H593" s="1"/>
      <c r="I593" s="1"/>
      <c r="J593" s="1"/>
    </row>
    <row r="594" spans="1:10" ht="12.75">
      <c r="A594" s="1"/>
      <c r="B594" s="1"/>
      <c r="C594" s="1"/>
      <c r="D594" s="1"/>
      <c r="E594" s="1"/>
      <c r="F594" s="1"/>
      <c r="G594" s="1"/>
      <c r="H594" s="1"/>
      <c r="I594" s="1"/>
      <c r="J594" s="1"/>
    </row>
    <row r="595" spans="1:10" ht="12.75">
      <c r="A595" s="1"/>
      <c r="B595" s="1"/>
      <c r="C595" s="1"/>
      <c r="D595" s="1"/>
      <c r="E595" s="1"/>
      <c r="F595" s="1"/>
      <c r="G595" s="1"/>
      <c r="H595" s="1"/>
      <c r="I595" s="1"/>
      <c r="J595" s="1"/>
    </row>
    <row r="596" spans="1:10" ht="12.75">
      <c r="A596" s="1"/>
      <c r="B596" s="1"/>
      <c r="C596" s="1"/>
      <c r="D596" s="1"/>
      <c r="E596" s="1"/>
      <c r="F596" s="1"/>
      <c r="G596" s="1"/>
      <c r="H596" s="1"/>
      <c r="I596" s="1"/>
      <c r="J596" s="1"/>
    </row>
    <row r="597" spans="1:10" ht="12.75">
      <c r="A597" s="1"/>
      <c r="B597" s="1"/>
      <c r="C597" s="1"/>
      <c r="D597" s="1"/>
      <c r="E597" s="1"/>
      <c r="F597" s="1"/>
      <c r="G597" s="1"/>
      <c r="H597" s="1"/>
      <c r="I597" s="1"/>
      <c r="J597" s="1"/>
    </row>
    <row r="598" spans="1:10" ht="12.75">
      <c r="A598" s="1"/>
      <c r="B598" s="1"/>
      <c r="C598" s="1"/>
      <c r="D598" s="1"/>
      <c r="E598" s="1"/>
      <c r="F598" s="1"/>
      <c r="G598" s="1"/>
      <c r="H598" s="1"/>
      <c r="I598" s="1"/>
      <c r="J598" s="1"/>
    </row>
    <row r="599" spans="1:10" ht="12.75">
      <c r="A599" s="1"/>
      <c r="B599" s="1"/>
      <c r="C599" s="1"/>
      <c r="D599" s="1"/>
      <c r="E599" s="1"/>
      <c r="F599" s="1"/>
      <c r="G599" s="1"/>
      <c r="H599" s="1"/>
      <c r="I599" s="1"/>
      <c r="J599" s="1"/>
    </row>
    <row r="600" spans="1:10" ht="12.75">
      <c r="A600" s="1"/>
      <c r="B600" s="1"/>
      <c r="C600" s="1"/>
      <c r="D600" s="1"/>
      <c r="E600" s="1"/>
      <c r="F600" s="1"/>
      <c r="G600" s="1"/>
      <c r="H600" s="1"/>
      <c r="I600" s="1"/>
      <c r="J600" s="1"/>
    </row>
    <row r="601" spans="1:10" ht="12.75">
      <c r="A601" s="1"/>
      <c r="B601" s="1"/>
      <c r="C601" s="1"/>
      <c r="D601" s="1"/>
      <c r="E601" s="1"/>
      <c r="F601" s="1"/>
      <c r="G601" s="1"/>
      <c r="H601" s="1"/>
      <c r="I601" s="1"/>
      <c r="J601" s="1"/>
    </row>
    <row r="602" spans="1:10" ht="12.75">
      <c r="A602" s="1"/>
      <c r="B602" s="1"/>
      <c r="C602" s="1"/>
      <c r="D602" s="1"/>
      <c r="E602" s="1"/>
      <c r="F602" s="1"/>
      <c r="G602" s="1"/>
      <c r="H602" s="1"/>
      <c r="I602" s="1"/>
      <c r="J602" s="1"/>
    </row>
    <row r="603" spans="1:10" ht="12.75">
      <c r="A603" s="1"/>
      <c r="B603" s="1"/>
      <c r="C603" s="1"/>
      <c r="D603" s="1"/>
      <c r="E603" s="1"/>
      <c r="F603" s="1"/>
      <c r="G603" s="1"/>
      <c r="H603" s="1"/>
      <c r="I603" s="1"/>
      <c r="J603" s="1"/>
    </row>
    <row r="604" spans="1:10" ht="12.75">
      <c r="A604" s="1"/>
      <c r="B604" s="1"/>
      <c r="C604" s="1"/>
      <c r="D604" s="1"/>
      <c r="E604" s="1"/>
      <c r="F604" s="1"/>
      <c r="G604" s="1"/>
      <c r="H604" s="1"/>
      <c r="I604" s="1"/>
      <c r="J604" s="1"/>
    </row>
    <row r="605" spans="1:10" ht="12.75">
      <c r="A605" s="1"/>
      <c r="B605" s="1"/>
      <c r="C605" s="1"/>
      <c r="D605" s="1"/>
      <c r="E605" s="1"/>
      <c r="F605" s="1"/>
      <c r="G605" s="1"/>
      <c r="H605" s="1"/>
      <c r="I605" s="1"/>
      <c r="J605" s="1"/>
    </row>
    <row r="606" spans="1:10" ht="12.75">
      <c r="A606" s="1"/>
      <c r="B606" s="1"/>
      <c r="C606" s="1"/>
      <c r="D606" s="1"/>
      <c r="E606" s="1"/>
      <c r="F606" s="1"/>
      <c r="G606" s="1"/>
      <c r="H606" s="1"/>
      <c r="I606" s="1"/>
      <c r="J606" s="1"/>
    </row>
    <row r="607" spans="1:10" ht="12.75">
      <c r="A607" s="1"/>
      <c r="B607" s="1"/>
      <c r="C607" s="1"/>
      <c r="D607" s="1"/>
      <c r="E607" s="1"/>
      <c r="F607" s="1"/>
      <c r="G607" s="1"/>
      <c r="H607" s="1"/>
      <c r="I607" s="1"/>
      <c r="J607" s="1"/>
    </row>
    <row r="608" spans="1:10" ht="12.75">
      <c r="A608" s="1"/>
      <c r="B608" s="1"/>
      <c r="C608" s="1"/>
      <c r="D608" s="1"/>
      <c r="E608" s="1"/>
      <c r="F608" s="1"/>
      <c r="G608" s="1"/>
      <c r="H608" s="1"/>
      <c r="I608" s="1"/>
      <c r="J608" s="1"/>
    </row>
    <row r="609" spans="1:10" ht="12.75">
      <c r="A609" s="1"/>
      <c r="B609" s="1"/>
      <c r="C609" s="1"/>
      <c r="D609" s="1"/>
      <c r="E609" s="1"/>
      <c r="F609" s="1"/>
      <c r="G609" s="1"/>
      <c r="H609" s="1"/>
      <c r="I609" s="1"/>
      <c r="J609" s="1"/>
    </row>
    <row r="610" spans="1:10" ht="12.75">
      <c r="A610" s="1"/>
      <c r="B610" s="1"/>
      <c r="C610" s="1"/>
      <c r="D610" s="1"/>
      <c r="E610" s="1"/>
      <c r="F610" s="1"/>
      <c r="G610" s="1"/>
      <c r="H610" s="1"/>
      <c r="I610" s="1"/>
      <c r="J610" s="1"/>
    </row>
    <row r="611" spans="1:10" ht="12.75">
      <c r="A611" s="1"/>
      <c r="B611" s="1"/>
      <c r="C611" s="1"/>
      <c r="D611" s="1"/>
      <c r="E611" s="1"/>
      <c r="F611" s="1"/>
      <c r="G611" s="1"/>
      <c r="H611" s="1"/>
      <c r="I611" s="1"/>
      <c r="J611" s="1"/>
    </row>
    <row r="612" spans="1:10" ht="12.75">
      <c r="A612" s="1"/>
      <c r="B612" s="1"/>
      <c r="C612" s="1"/>
      <c r="D612" s="1"/>
      <c r="E612" s="1"/>
      <c r="F612" s="1"/>
      <c r="G612" s="1"/>
      <c r="H612" s="1"/>
      <c r="I612" s="1"/>
      <c r="J612" s="1"/>
    </row>
    <row r="613" spans="1:10" ht="12.75">
      <c r="A613" s="1"/>
      <c r="B613" s="1"/>
      <c r="C613" s="1"/>
      <c r="D613" s="1"/>
      <c r="E613" s="1"/>
      <c r="F613" s="1"/>
      <c r="G613" s="1"/>
      <c r="H613" s="1"/>
      <c r="I613" s="1"/>
      <c r="J613" s="1"/>
    </row>
    <row r="614" spans="1:10" ht="12.75">
      <c r="A614" s="1"/>
      <c r="B614" s="1"/>
      <c r="C614" s="1"/>
      <c r="D614" s="1"/>
      <c r="E614" s="1"/>
      <c r="F614" s="1"/>
      <c r="G614" s="1"/>
      <c r="H614" s="1"/>
      <c r="I614" s="1"/>
      <c r="J614" s="1"/>
    </row>
    <row r="615" spans="1:10" ht="12.75">
      <c r="A615" s="1"/>
      <c r="B615" s="1"/>
      <c r="C615" s="1"/>
      <c r="D615" s="1"/>
      <c r="E615" s="1"/>
      <c r="F615" s="1"/>
      <c r="G615" s="1"/>
      <c r="H615" s="1"/>
      <c r="I615" s="1"/>
      <c r="J615" s="1"/>
    </row>
    <row r="616" spans="1:10" ht="12.75">
      <c r="A616" s="1"/>
      <c r="B616" s="1"/>
      <c r="C616" s="1"/>
      <c r="D616" s="1"/>
      <c r="E616" s="1"/>
      <c r="F616" s="1"/>
      <c r="G616" s="1"/>
      <c r="H616" s="1"/>
      <c r="I616" s="1"/>
      <c r="J616" s="1"/>
    </row>
    <row r="617" spans="1:10" ht="12.75">
      <c r="A617" s="1"/>
      <c r="B617" s="1"/>
      <c r="C617" s="1"/>
      <c r="D617" s="1"/>
      <c r="E617" s="1"/>
      <c r="F617" s="1"/>
      <c r="G617" s="1"/>
      <c r="H617" s="1"/>
      <c r="I617" s="1"/>
      <c r="J617" s="1"/>
    </row>
    <row r="618" spans="1:10" ht="12.75">
      <c r="A618" s="1"/>
      <c r="B618" s="1"/>
      <c r="C618" s="1"/>
      <c r="D618" s="1"/>
      <c r="E618" s="1"/>
      <c r="F618" s="1"/>
      <c r="G618" s="1"/>
      <c r="H618" s="1"/>
      <c r="I618" s="1"/>
      <c r="J618" s="1"/>
    </row>
    <row r="619" spans="1:10" ht="12.75">
      <c r="A619" s="1"/>
      <c r="B619" s="1"/>
      <c r="C619" s="1"/>
      <c r="D619" s="1"/>
      <c r="E619" s="1"/>
      <c r="F619" s="1"/>
      <c r="G619" s="1"/>
      <c r="H619" s="1"/>
      <c r="I619" s="1"/>
      <c r="J619" s="1"/>
    </row>
    <row r="620" spans="1:10" ht="12.75">
      <c r="A620" s="1"/>
      <c r="B620" s="1"/>
      <c r="C620" s="1"/>
      <c r="D620" s="1"/>
      <c r="E620" s="1"/>
      <c r="F620" s="1"/>
      <c r="G620" s="1"/>
      <c r="H620" s="1"/>
      <c r="I620" s="1"/>
      <c r="J620" s="1"/>
    </row>
    <row r="621" spans="1:10" ht="12.75">
      <c r="A621" s="1"/>
      <c r="B621" s="1"/>
      <c r="C621" s="1"/>
      <c r="D621" s="1"/>
      <c r="E621" s="1"/>
      <c r="F621" s="1"/>
      <c r="G621" s="1"/>
      <c r="H621" s="1"/>
      <c r="I621" s="1"/>
      <c r="J621" s="1"/>
    </row>
    <row r="622" spans="1:10" ht="12.75">
      <c r="A622" s="1"/>
      <c r="B622" s="1"/>
      <c r="C622" s="1"/>
      <c r="D622" s="1"/>
      <c r="E622" s="1"/>
      <c r="F622" s="1"/>
      <c r="G622" s="1"/>
      <c r="H622" s="1"/>
      <c r="I622" s="1"/>
      <c r="J622" s="1"/>
    </row>
    <row r="623" spans="1:10" ht="12.75">
      <c r="A623" s="1"/>
      <c r="B623" s="1"/>
      <c r="C623" s="1"/>
      <c r="D623" s="1"/>
      <c r="E623" s="1"/>
      <c r="F623" s="1"/>
      <c r="G623" s="1"/>
      <c r="H623" s="1"/>
      <c r="I623" s="1"/>
      <c r="J623" s="1"/>
    </row>
    <row r="624" spans="1:10" ht="12.75">
      <c r="A624" s="1"/>
      <c r="B624" s="1"/>
      <c r="C624" s="1"/>
      <c r="D624" s="1"/>
      <c r="E624" s="1"/>
      <c r="F624" s="1"/>
      <c r="G624" s="1"/>
      <c r="H624" s="1"/>
      <c r="I624" s="1"/>
      <c r="J624" s="1"/>
    </row>
    <row r="625" spans="1:10" ht="12.75">
      <c r="A625" s="1"/>
      <c r="B625" s="1"/>
      <c r="C625" s="1"/>
      <c r="D625" s="1"/>
      <c r="E625" s="1"/>
      <c r="F625" s="1"/>
      <c r="G625" s="1"/>
      <c r="H625" s="1"/>
      <c r="I625" s="1"/>
      <c r="J625" s="1"/>
    </row>
    <row r="626" spans="1:10" ht="12.75">
      <c r="A626" s="1"/>
      <c r="B626" s="1"/>
      <c r="C626" s="1"/>
      <c r="D626" s="1"/>
      <c r="E626" s="1"/>
      <c r="F626" s="1"/>
      <c r="G626" s="1"/>
      <c r="H626" s="1"/>
      <c r="I626" s="1"/>
      <c r="J626" s="1"/>
    </row>
    <row r="627" spans="1:10" ht="12.75">
      <c r="A627" s="1"/>
      <c r="B627" s="1"/>
      <c r="C627" s="1"/>
      <c r="D627" s="1"/>
      <c r="E627" s="1"/>
      <c r="F627" s="1"/>
      <c r="G627" s="1"/>
      <c r="H627" s="1"/>
      <c r="I627" s="1"/>
      <c r="J627" s="1"/>
    </row>
    <row r="628" spans="1:10" ht="12.75">
      <c r="A628" s="1"/>
      <c r="B628" s="1"/>
      <c r="C628" s="1"/>
      <c r="D628" s="1"/>
      <c r="E628" s="1"/>
      <c r="F628" s="1"/>
      <c r="G628" s="1"/>
      <c r="H628" s="1"/>
      <c r="I628" s="1"/>
      <c r="J628" s="1"/>
    </row>
    <row r="629" spans="1:10" ht="12.75">
      <c r="A629" s="1"/>
      <c r="B629" s="1"/>
      <c r="C629" s="1"/>
      <c r="D629" s="1"/>
      <c r="E629" s="1"/>
      <c r="F629" s="1"/>
      <c r="G629" s="1"/>
      <c r="H629" s="1"/>
      <c r="I629" s="1"/>
      <c r="J629" s="1"/>
    </row>
    <row r="630" spans="1:10" ht="12.75">
      <c r="A630" s="1"/>
      <c r="B630" s="1"/>
      <c r="C630" s="1"/>
      <c r="D630" s="1"/>
      <c r="E630" s="1"/>
      <c r="F630" s="1"/>
      <c r="G630" s="1"/>
      <c r="H630" s="1"/>
      <c r="I630" s="1"/>
      <c r="J630" s="1"/>
    </row>
    <row r="631" spans="1:10" ht="12.75">
      <c r="A631" s="1"/>
      <c r="B631" s="1"/>
      <c r="C631" s="1"/>
      <c r="D631" s="1"/>
      <c r="E631" s="1"/>
      <c r="F631" s="1"/>
      <c r="G631" s="1"/>
      <c r="H631" s="1"/>
      <c r="I631" s="1"/>
      <c r="J631" s="1"/>
    </row>
    <row r="632" spans="1:10" ht="12.75">
      <c r="A632" s="1"/>
      <c r="B632" s="1"/>
      <c r="C632" s="1"/>
      <c r="D632" s="1"/>
      <c r="E632" s="1"/>
      <c r="F632" s="1"/>
      <c r="G632" s="1"/>
      <c r="H632" s="1"/>
      <c r="I632" s="1"/>
      <c r="J632" s="1"/>
    </row>
    <row r="633" spans="1:10" ht="12.75">
      <c r="A633" s="1"/>
      <c r="B633" s="1"/>
      <c r="C633" s="1"/>
      <c r="D633" s="1"/>
      <c r="E633" s="1"/>
      <c r="F633" s="1"/>
      <c r="G633" s="1"/>
      <c r="H633" s="1"/>
      <c r="I633" s="1"/>
      <c r="J633" s="1"/>
    </row>
    <row r="634" spans="1:10" ht="12.75">
      <c r="A634" s="1"/>
      <c r="B634" s="1"/>
      <c r="C634" s="1"/>
      <c r="D634" s="1"/>
      <c r="E634" s="1"/>
      <c r="F634" s="1"/>
      <c r="G634" s="1"/>
      <c r="H634" s="1"/>
      <c r="I634" s="1"/>
      <c r="J634" s="1"/>
    </row>
    <row r="635" spans="1:10" ht="12.75">
      <c r="A635" s="1"/>
      <c r="B635" s="1"/>
      <c r="C635" s="1"/>
      <c r="D635" s="1"/>
      <c r="E635" s="1"/>
      <c r="F635" s="1"/>
      <c r="G635" s="1"/>
      <c r="H635" s="1"/>
      <c r="I635" s="1"/>
      <c r="J635" s="1"/>
    </row>
    <row r="636" spans="1:10" ht="12.75">
      <c r="A636" s="1"/>
      <c r="B636" s="1"/>
      <c r="C636" s="1"/>
      <c r="D636" s="1"/>
      <c r="E636" s="1"/>
      <c r="F636" s="1"/>
      <c r="G636" s="1"/>
      <c r="H636" s="1"/>
      <c r="I636" s="1"/>
      <c r="J636" s="1"/>
    </row>
    <row r="637" spans="1:10" ht="12.75">
      <c r="A637" s="1"/>
      <c r="B637" s="1"/>
      <c r="C637" s="1"/>
      <c r="D637" s="1"/>
      <c r="E637" s="1"/>
      <c r="F637" s="1"/>
      <c r="G637" s="1"/>
      <c r="H637" s="1"/>
      <c r="I637" s="1"/>
      <c r="J637" s="1"/>
    </row>
    <row r="638" spans="1:10" ht="12.75">
      <c r="A638" s="1"/>
      <c r="B638" s="1"/>
      <c r="C638" s="1"/>
      <c r="D638" s="1"/>
      <c r="E638" s="1"/>
      <c r="F638" s="1"/>
      <c r="G638" s="1"/>
      <c r="H638" s="1"/>
      <c r="I638" s="1"/>
      <c r="J638" s="1"/>
    </row>
    <row r="639" spans="1:10" ht="12.75">
      <c r="A639" s="1"/>
      <c r="B639" s="1"/>
      <c r="C639" s="1"/>
      <c r="D639" s="1"/>
      <c r="E639" s="1"/>
      <c r="F639" s="1"/>
      <c r="G639" s="1"/>
      <c r="H639" s="1"/>
      <c r="I639" s="1"/>
      <c r="J639" s="1"/>
    </row>
    <row r="640" spans="1:10" ht="12.75">
      <c r="A640" s="1"/>
      <c r="B640" s="1"/>
      <c r="C640" s="1"/>
      <c r="D640" s="1"/>
      <c r="E640" s="1"/>
      <c r="F640" s="1"/>
      <c r="G640" s="1"/>
      <c r="H640" s="1"/>
      <c r="I640" s="1"/>
      <c r="J640" s="1"/>
    </row>
    <row r="641" spans="1:10" ht="12.75">
      <c r="A641" s="1"/>
      <c r="B641" s="1"/>
      <c r="C641" s="1"/>
      <c r="D641" s="1"/>
      <c r="E641" s="1"/>
      <c r="F641" s="1"/>
      <c r="G641" s="1"/>
      <c r="H641" s="1"/>
      <c r="I641" s="1"/>
      <c r="J641" s="1"/>
    </row>
    <row r="642" spans="1:10" ht="12.75">
      <c r="A642" s="1"/>
      <c r="B642" s="1"/>
      <c r="C642" s="1"/>
      <c r="D642" s="1"/>
      <c r="E642" s="1"/>
      <c r="F642" s="1"/>
      <c r="G642" s="1"/>
      <c r="H642" s="1"/>
      <c r="I642" s="1"/>
      <c r="J642" s="1"/>
    </row>
    <row r="643" spans="1:10" ht="12.75">
      <c r="A643" s="1"/>
      <c r="B643" s="1"/>
      <c r="C643" s="1"/>
      <c r="D643" s="1"/>
      <c r="E643" s="1"/>
      <c r="F643" s="1"/>
      <c r="G643" s="1"/>
      <c r="H643" s="1"/>
      <c r="I643" s="1"/>
      <c r="J643" s="1"/>
    </row>
    <row r="644" spans="1:10" ht="12.75">
      <c r="A644" s="1"/>
      <c r="B644" s="1"/>
      <c r="C644" s="1"/>
      <c r="D644" s="1"/>
      <c r="E644" s="1"/>
      <c r="F644" s="1"/>
      <c r="G644" s="1"/>
      <c r="H644" s="1"/>
      <c r="I644" s="1"/>
      <c r="J644" s="1"/>
    </row>
    <row r="645" spans="1:10" ht="12.75">
      <c r="A645" s="1"/>
      <c r="B645" s="1"/>
      <c r="C645" s="1"/>
      <c r="D645" s="1"/>
      <c r="E645" s="1"/>
      <c r="F645" s="1"/>
      <c r="G645" s="1"/>
      <c r="H645" s="1"/>
      <c r="I645" s="1"/>
      <c r="J645" s="1"/>
    </row>
    <row r="646" spans="1:10" ht="12.75">
      <c r="A646" s="1"/>
      <c r="B646" s="1"/>
      <c r="C646" s="1"/>
      <c r="D646" s="1"/>
      <c r="E646" s="1"/>
      <c r="F646" s="1"/>
      <c r="G646" s="1"/>
      <c r="H646" s="1"/>
      <c r="I646" s="1"/>
      <c r="J646" s="1"/>
    </row>
    <row r="647" spans="1:10" ht="12.75">
      <c r="A647" s="1"/>
      <c r="B647" s="1"/>
      <c r="C647" s="1"/>
      <c r="D647" s="1"/>
      <c r="E647" s="1"/>
      <c r="F647" s="1"/>
      <c r="G647" s="1"/>
      <c r="H647" s="1"/>
      <c r="I647" s="1"/>
      <c r="J647" s="1"/>
    </row>
    <row r="648" spans="1:10" ht="12.75">
      <c r="A648" s="1"/>
      <c r="B648" s="1"/>
      <c r="C648" s="1"/>
      <c r="D648" s="1"/>
      <c r="E648" s="1"/>
      <c r="F648" s="1"/>
      <c r="G648" s="1"/>
      <c r="H648" s="1"/>
      <c r="I648" s="1"/>
      <c r="J648" s="1"/>
    </row>
    <row r="649" spans="1:10" ht="12.75">
      <c r="A649" s="1"/>
      <c r="B649" s="1"/>
      <c r="C649" s="1"/>
      <c r="D649" s="1"/>
      <c r="E649" s="1"/>
      <c r="F649" s="1"/>
      <c r="G649" s="1"/>
      <c r="H649" s="1"/>
      <c r="I649" s="1"/>
      <c r="J649" s="1"/>
    </row>
    <row r="650" spans="1:10" ht="12.75">
      <c r="A650" s="1"/>
      <c r="B650" s="1"/>
      <c r="C650" s="1"/>
      <c r="D650" s="1"/>
      <c r="E650" s="1"/>
      <c r="F650" s="1"/>
      <c r="G650" s="1"/>
      <c r="H650" s="1"/>
      <c r="I650" s="1"/>
      <c r="J650" s="1"/>
    </row>
    <row r="651" spans="1:10" ht="12.75">
      <c r="A651" s="1"/>
      <c r="B651" s="1"/>
      <c r="C651" s="1"/>
      <c r="D651" s="1"/>
      <c r="E651" s="1"/>
      <c r="F651" s="1"/>
      <c r="G651" s="1"/>
      <c r="H651" s="1"/>
      <c r="I651" s="1"/>
      <c r="J651" s="1"/>
    </row>
    <row r="652" spans="1:10" ht="12.75">
      <c r="A652" s="1"/>
      <c r="B652" s="1"/>
      <c r="C652" s="1"/>
      <c r="D652" s="1"/>
      <c r="E652" s="1"/>
      <c r="F652" s="1"/>
      <c r="G652" s="1"/>
      <c r="H652" s="1"/>
      <c r="I652" s="1"/>
      <c r="J652" s="1"/>
    </row>
    <row r="653" spans="1:10" ht="12.75">
      <c r="A653" s="1"/>
      <c r="B653" s="1"/>
      <c r="C653" s="1"/>
      <c r="D653" s="1"/>
      <c r="E653" s="1"/>
      <c r="F653" s="1"/>
      <c r="G653" s="1"/>
      <c r="H653" s="1"/>
      <c r="I653" s="1"/>
      <c r="J653" s="1"/>
    </row>
    <row r="654" spans="1:10" ht="12.75">
      <c r="A654" s="1"/>
      <c r="B654" s="1"/>
      <c r="C654" s="1"/>
      <c r="D654" s="1"/>
      <c r="E654" s="1"/>
      <c r="F654" s="1"/>
      <c r="G654" s="1"/>
      <c r="H654" s="1"/>
      <c r="I654" s="1"/>
      <c r="J654" s="1"/>
    </row>
    <row r="655" spans="1:10" ht="12.75">
      <c r="A655" s="1"/>
      <c r="B655" s="1"/>
      <c r="C655" s="1"/>
      <c r="D655" s="1"/>
      <c r="E655" s="1"/>
      <c r="F655" s="1"/>
      <c r="G655" s="1"/>
      <c r="H655" s="1"/>
      <c r="I655" s="1"/>
      <c r="J655" s="1"/>
    </row>
    <row r="656" spans="1:10" ht="12.75">
      <c r="A656" s="1"/>
      <c r="B656" s="1"/>
      <c r="C656" s="1"/>
      <c r="D656" s="1"/>
      <c r="E656" s="1"/>
      <c r="F656" s="1"/>
      <c r="G656" s="1"/>
      <c r="H656" s="1"/>
      <c r="I656" s="1"/>
      <c r="J656" s="1"/>
    </row>
    <row r="657" spans="1:10" ht="12.75">
      <c r="A657" s="1"/>
      <c r="B657" s="1"/>
      <c r="C657" s="1"/>
      <c r="D657" s="1"/>
      <c r="E657" s="1"/>
      <c r="F657" s="1"/>
      <c r="G657" s="1"/>
      <c r="H657" s="1"/>
      <c r="I657" s="1"/>
      <c r="J657" s="1"/>
    </row>
    <row r="658" spans="1:10" ht="12.75">
      <c r="A658" s="1"/>
      <c r="B658" s="1"/>
      <c r="C658" s="1"/>
      <c r="D658" s="1"/>
      <c r="E658" s="1"/>
      <c r="F658" s="1"/>
      <c r="G658" s="1"/>
      <c r="H658" s="1"/>
      <c r="I658" s="1"/>
      <c r="J658" s="1"/>
    </row>
    <row r="659" spans="1:10" ht="12.75">
      <c r="A659" s="1"/>
      <c r="B659" s="1"/>
      <c r="C659" s="1"/>
      <c r="D659" s="1"/>
      <c r="E659" s="1"/>
      <c r="F659" s="1"/>
      <c r="G659" s="1"/>
      <c r="H659" s="1"/>
      <c r="I659" s="1"/>
      <c r="J659" s="1"/>
    </row>
    <row r="660" spans="1:10" ht="12.75">
      <c r="A660" s="1"/>
      <c r="B660" s="1"/>
      <c r="C660" s="1"/>
      <c r="D660" s="1"/>
      <c r="E660" s="1"/>
      <c r="F660" s="1"/>
      <c r="G660" s="1"/>
      <c r="H660" s="1"/>
      <c r="I660" s="1"/>
      <c r="J660" s="1"/>
    </row>
    <row r="661" spans="1:10" ht="12.75">
      <c r="A661" s="1"/>
      <c r="B661" s="1"/>
      <c r="C661" s="1"/>
      <c r="D661" s="1"/>
      <c r="E661" s="1"/>
      <c r="F661" s="1"/>
      <c r="G661" s="1"/>
      <c r="H661" s="1"/>
      <c r="I661" s="1"/>
      <c r="J661" s="1"/>
    </row>
    <row r="662" spans="1:10" ht="12.75">
      <c r="A662" s="1"/>
      <c r="B662" s="1"/>
      <c r="C662" s="1"/>
      <c r="D662" s="1"/>
      <c r="E662" s="1"/>
      <c r="F662" s="1"/>
      <c r="G662" s="1"/>
      <c r="H662" s="1"/>
      <c r="I662" s="1"/>
      <c r="J662" s="1"/>
    </row>
    <row r="663" spans="1:10" ht="12.75">
      <c r="A663" s="1"/>
      <c r="B663" s="1"/>
      <c r="C663" s="1"/>
      <c r="D663" s="1"/>
      <c r="E663" s="1"/>
      <c r="F663" s="1"/>
      <c r="G663" s="1"/>
      <c r="H663" s="1"/>
      <c r="I663" s="1"/>
      <c r="J663" s="1"/>
    </row>
    <row r="664" spans="1:10" ht="12.75">
      <c r="A664" s="1"/>
      <c r="B664" s="1"/>
      <c r="C664" s="1"/>
      <c r="D664" s="1"/>
      <c r="E664" s="1"/>
      <c r="F664" s="1"/>
      <c r="G664" s="1"/>
      <c r="H664" s="1"/>
      <c r="I664" s="1"/>
      <c r="J664" s="1"/>
    </row>
    <row r="665" spans="1:10" ht="12.75">
      <c r="A665" s="1"/>
      <c r="B665" s="1"/>
      <c r="C665" s="1"/>
      <c r="D665" s="1"/>
      <c r="E665" s="1"/>
      <c r="F665" s="1"/>
      <c r="G665" s="1"/>
      <c r="H665" s="1"/>
      <c r="I665" s="1"/>
      <c r="J665" s="1"/>
    </row>
    <row r="666" spans="1:10" ht="12.75">
      <c r="A666" s="1"/>
      <c r="B666" s="1"/>
      <c r="C666" s="1"/>
      <c r="D666" s="1"/>
      <c r="E666" s="1"/>
      <c r="F666" s="1"/>
      <c r="G666" s="1"/>
      <c r="H666" s="1"/>
      <c r="I666" s="1"/>
      <c r="J666" s="1"/>
    </row>
    <row r="667" spans="1:10" ht="12.75">
      <c r="A667" s="1"/>
      <c r="B667" s="1"/>
      <c r="C667" s="1"/>
      <c r="D667" s="1"/>
      <c r="E667" s="1"/>
      <c r="F667" s="1"/>
      <c r="G667" s="1"/>
      <c r="H667" s="1"/>
      <c r="I667" s="1"/>
      <c r="J667" s="1"/>
    </row>
    <row r="668" spans="1:10" ht="12.75">
      <c r="A668" s="1"/>
      <c r="B668" s="1"/>
      <c r="C668" s="1"/>
      <c r="D668" s="1"/>
      <c r="E668" s="1"/>
      <c r="F668" s="1"/>
      <c r="G668" s="1"/>
      <c r="H668" s="1"/>
      <c r="I668" s="1"/>
      <c r="J668" s="1"/>
    </row>
    <row r="669" spans="1:10" ht="12.75">
      <c r="A669" s="1"/>
      <c r="B669" s="1"/>
      <c r="C669" s="1"/>
      <c r="D669" s="1"/>
      <c r="E669" s="1"/>
      <c r="F669" s="1"/>
      <c r="G669" s="1"/>
      <c r="H669" s="1"/>
      <c r="I669" s="1"/>
      <c r="J669" s="1"/>
    </row>
    <row r="670" spans="1:10" ht="12.75">
      <c r="A670" s="1"/>
      <c r="B670" s="1"/>
      <c r="C670" s="1"/>
      <c r="D670" s="1"/>
      <c r="E670" s="1"/>
      <c r="F670" s="1"/>
      <c r="G670" s="1"/>
      <c r="H670" s="1"/>
      <c r="I670" s="1"/>
      <c r="J670" s="1"/>
    </row>
    <row r="671" spans="1:10" ht="12.75">
      <c r="A671" s="1"/>
      <c r="B671" s="1"/>
      <c r="C671" s="1"/>
      <c r="D671" s="1"/>
      <c r="E671" s="1"/>
      <c r="F671" s="1"/>
      <c r="G671" s="1"/>
      <c r="H671" s="1"/>
      <c r="I671" s="1"/>
      <c r="J671" s="1"/>
    </row>
    <row r="672" spans="1:10" ht="12.75">
      <c r="A672" s="1"/>
      <c r="B672" s="1"/>
      <c r="C672" s="1"/>
      <c r="D672" s="1"/>
      <c r="E672" s="1"/>
      <c r="F672" s="1"/>
      <c r="G672" s="1"/>
      <c r="H672" s="1"/>
      <c r="I672" s="1"/>
      <c r="J672" s="1"/>
    </row>
    <row r="673" spans="1:10" ht="12.75">
      <c r="A673" s="1"/>
      <c r="B673" s="1"/>
      <c r="C673" s="1"/>
      <c r="D673" s="1"/>
      <c r="E673" s="1"/>
      <c r="F673" s="1"/>
      <c r="G673" s="1"/>
      <c r="H673" s="1"/>
      <c r="I673" s="1"/>
      <c r="J673" s="1"/>
    </row>
    <row r="674" spans="1:10" ht="12.75">
      <c r="A674" s="1"/>
      <c r="B674" s="1"/>
      <c r="C674" s="1"/>
      <c r="D674" s="1"/>
      <c r="E674" s="1"/>
      <c r="F674" s="1"/>
      <c r="G674" s="1"/>
      <c r="H674" s="1"/>
      <c r="I674" s="1"/>
      <c r="J674" s="1"/>
    </row>
    <row r="675" spans="1:10" ht="12.75">
      <c r="A675" s="1"/>
      <c r="B675" s="1"/>
      <c r="C675" s="1"/>
      <c r="D675" s="1"/>
      <c r="E675" s="1"/>
      <c r="F675" s="1"/>
      <c r="G675" s="1"/>
      <c r="H675" s="1"/>
      <c r="I675" s="1"/>
      <c r="J675" s="1"/>
    </row>
    <row r="676" spans="1:10" ht="12.75">
      <c r="A676" s="1"/>
      <c r="B676" s="1"/>
      <c r="C676" s="1"/>
      <c r="D676" s="1"/>
      <c r="E676" s="1"/>
      <c r="F676" s="1"/>
      <c r="G676" s="1"/>
      <c r="H676" s="1"/>
      <c r="I676" s="1"/>
      <c r="J676" s="1"/>
    </row>
    <row r="677" spans="1:10" ht="12.75">
      <c r="A677" s="1"/>
      <c r="B677" s="1"/>
      <c r="C677" s="1"/>
      <c r="D677" s="1"/>
      <c r="E677" s="1"/>
      <c r="F677" s="1"/>
      <c r="G677" s="1"/>
      <c r="H677" s="1"/>
      <c r="I677" s="1"/>
      <c r="J677" s="1"/>
    </row>
    <row r="678" spans="1:10" ht="12.75">
      <c r="A678" s="1"/>
      <c r="B678" s="1"/>
      <c r="C678" s="1"/>
      <c r="D678" s="1"/>
      <c r="E678" s="1"/>
      <c r="F678" s="1"/>
      <c r="G678" s="1"/>
      <c r="H678" s="1"/>
      <c r="I678" s="1"/>
      <c r="J678" s="1"/>
    </row>
    <row r="679" spans="1:10" ht="12.75">
      <c r="A679" s="1"/>
      <c r="B679" s="1"/>
      <c r="C679" s="1"/>
      <c r="D679" s="1"/>
      <c r="E679" s="1"/>
      <c r="F679" s="1"/>
      <c r="G679" s="1"/>
      <c r="H679" s="1"/>
      <c r="I679" s="1"/>
      <c r="J679" s="1"/>
    </row>
    <row r="680" spans="1:10" ht="12.75">
      <c r="A680" s="1"/>
      <c r="B680" s="1"/>
      <c r="C680" s="1"/>
      <c r="D680" s="1"/>
      <c r="E680" s="1"/>
      <c r="F680" s="1"/>
      <c r="G680" s="1"/>
      <c r="H680" s="1"/>
      <c r="I680" s="1"/>
      <c r="J680" s="1"/>
    </row>
    <row r="681" spans="1:10" ht="12.75">
      <c r="A681" s="1"/>
      <c r="B681" s="1"/>
      <c r="C681" s="1"/>
      <c r="D681" s="1"/>
      <c r="E681" s="1"/>
      <c r="F681" s="1"/>
      <c r="G681" s="1"/>
      <c r="H681" s="1"/>
      <c r="I681" s="1"/>
      <c r="J681" s="1"/>
    </row>
    <row r="682" spans="1:10" ht="12.75">
      <c r="A682" s="1"/>
      <c r="B682" s="1"/>
      <c r="C682" s="1"/>
      <c r="D682" s="1"/>
      <c r="E682" s="1"/>
      <c r="F682" s="1"/>
      <c r="G682" s="1"/>
      <c r="H682" s="1"/>
      <c r="I682" s="1"/>
      <c r="J682" s="1"/>
    </row>
    <row r="683" spans="1:10" ht="12.75">
      <c r="A683" s="1"/>
      <c r="B683" s="1"/>
      <c r="C683" s="1"/>
      <c r="D683" s="1"/>
      <c r="E683" s="1"/>
      <c r="F683" s="1"/>
      <c r="G683" s="1"/>
      <c r="H683" s="1"/>
      <c r="I683" s="1"/>
      <c r="J683" s="1"/>
    </row>
    <row r="684" spans="1:10" ht="12.75">
      <c r="A684" s="1"/>
      <c r="B684" s="1"/>
      <c r="C684" s="1"/>
      <c r="D684" s="1"/>
      <c r="E684" s="1"/>
      <c r="F684" s="1"/>
      <c r="G684" s="1"/>
      <c r="H684" s="1"/>
      <c r="I684" s="1"/>
      <c r="J684" s="1"/>
    </row>
    <row r="685" spans="1:10" ht="12.75">
      <c r="A685" s="1"/>
      <c r="B685" s="1"/>
      <c r="C685" s="1"/>
      <c r="D685" s="1"/>
      <c r="E685" s="1"/>
      <c r="F685" s="1"/>
      <c r="G685" s="1"/>
      <c r="H685" s="1"/>
      <c r="I685" s="1"/>
      <c r="J685" s="1"/>
    </row>
    <row r="686" spans="1:10" ht="12.75">
      <c r="A686" s="1"/>
      <c r="B686" s="1"/>
      <c r="C686" s="1"/>
      <c r="D686" s="1"/>
      <c r="E686" s="1"/>
      <c r="F686" s="1"/>
      <c r="G686" s="1"/>
      <c r="H686" s="1"/>
      <c r="I686" s="1"/>
      <c r="J686" s="1"/>
    </row>
    <row r="687" spans="1:10" ht="12.75">
      <c r="A687" s="1"/>
      <c r="B687" s="1"/>
      <c r="C687" s="1"/>
      <c r="D687" s="1"/>
      <c r="E687" s="1"/>
      <c r="F687" s="1"/>
      <c r="G687" s="1"/>
      <c r="H687" s="1"/>
      <c r="I687" s="1"/>
      <c r="J687" s="1"/>
    </row>
    <row r="688" spans="1:10" ht="12.75">
      <c r="A688" s="1"/>
      <c r="B688" s="1"/>
      <c r="C688" s="1"/>
      <c r="D688" s="1"/>
      <c r="E688" s="1"/>
      <c r="F688" s="1"/>
      <c r="G688" s="1"/>
      <c r="H688" s="1"/>
      <c r="I688" s="1"/>
      <c r="J688" s="1"/>
    </row>
    <row r="689" spans="1:10" ht="12.75">
      <c r="A689" s="1"/>
      <c r="B689" s="1"/>
      <c r="C689" s="1"/>
      <c r="D689" s="1"/>
      <c r="E689" s="1"/>
      <c r="F689" s="1"/>
      <c r="G689" s="1"/>
      <c r="H689" s="1"/>
      <c r="I689" s="1"/>
      <c r="J689" s="1"/>
    </row>
    <row r="690" spans="1:10" ht="12.75">
      <c r="A690" s="1"/>
      <c r="B690" s="1"/>
      <c r="C690" s="1"/>
      <c r="D690" s="1"/>
      <c r="E690" s="1"/>
      <c r="F690" s="1"/>
      <c r="G690" s="1"/>
      <c r="H690" s="1"/>
      <c r="I690" s="1"/>
      <c r="J690" s="1"/>
    </row>
    <row r="691" spans="1:10" ht="12.75">
      <c r="A691" s="1"/>
      <c r="B691" s="1"/>
      <c r="C691" s="1"/>
      <c r="D691" s="1"/>
      <c r="E691" s="1"/>
      <c r="F691" s="1"/>
      <c r="G691" s="1"/>
      <c r="H691" s="1"/>
      <c r="I691" s="1"/>
      <c r="J691" s="1"/>
    </row>
    <row r="692" spans="1:10" ht="12.75">
      <c r="A692" s="1"/>
      <c r="B692" s="1"/>
      <c r="C692" s="1"/>
      <c r="D692" s="1"/>
      <c r="E692" s="1"/>
      <c r="F692" s="1"/>
      <c r="G692" s="1"/>
      <c r="H692" s="1"/>
      <c r="I692" s="1"/>
      <c r="J692" s="1"/>
    </row>
    <row r="693" spans="1:10" ht="12.75">
      <c r="A693" s="1"/>
      <c r="B693" s="1"/>
      <c r="C693" s="1"/>
      <c r="D693" s="1"/>
      <c r="E693" s="1"/>
      <c r="F693" s="1"/>
      <c r="G693" s="1"/>
      <c r="H693" s="1"/>
      <c r="I693" s="1"/>
      <c r="J693" s="1"/>
    </row>
    <row r="694" spans="1:10" ht="12.75">
      <c r="A694" s="1"/>
      <c r="B694" s="1"/>
      <c r="C694" s="1"/>
      <c r="D694" s="1"/>
      <c r="E694" s="1"/>
      <c r="F694" s="1"/>
      <c r="G694" s="1"/>
      <c r="H694" s="1"/>
      <c r="I694" s="1"/>
      <c r="J694" s="1"/>
    </row>
    <row r="695" spans="1:10" ht="12.75">
      <c r="A695" s="1"/>
      <c r="B695" s="1"/>
      <c r="C695" s="1"/>
      <c r="D695" s="1"/>
      <c r="E695" s="1"/>
      <c r="F695" s="1"/>
      <c r="G695" s="1"/>
      <c r="H695" s="1"/>
      <c r="I695" s="1"/>
      <c r="J695" s="1"/>
    </row>
    <row r="696" spans="1:10" ht="12.75">
      <c r="A696" s="1"/>
      <c r="B696" s="1"/>
      <c r="C696" s="1"/>
      <c r="D696" s="1"/>
      <c r="E696" s="1"/>
      <c r="F696" s="1"/>
      <c r="G696" s="1"/>
      <c r="H696" s="1"/>
      <c r="I696" s="1"/>
      <c r="J696" s="1"/>
    </row>
    <row r="697" spans="1:10" ht="12.75">
      <c r="A697" s="1"/>
      <c r="B697" s="1"/>
      <c r="C697" s="1"/>
      <c r="D697" s="1"/>
      <c r="E697" s="1"/>
      <c r="F697" s="1"/>
      <c r="G697" s="1"/>
      <c r="H697" s="1"/>
      <c r="I697" s="1"/>
      <c r="J697" s="1"/>
    </row>
    <row r="698" spans="1:10" ht="12.75">
      <c r="A698" s="1"/>
      <c r="B698" s="1"/>
      <c r="C698" s="1"/>
      <c r="D698" s="1"/>
      <c r="E698" s="1"/>
      <c r="F698" s="1"/>
      <c r="G698" s="1"/>
      <c r="H698" s="1"/>
      <c r="I698" s="1"/>
      <c r="J698" s="1"/>
    </row>
    <row r="699" spans="1:10" ht="12.75">
      <c r="A699" s="1"/>
      <c r="B699" s="1"/>
      <c r="C699" s="1"/>
      <c r="D699" s="1"/>
      <c r="E699" s="1"/>
      <c r="F699" s="1"/>
      <c r="G699" s="1"/>
      <c r="H699" s="1"/>
      <c r="I699" s="1"/>
      <c r="J699" s="1"/>
    </row>
    <row r="700" spans="1:10" ht="12.75">
      <c r="A700" s="1"/>
      <c r="B700" s="1"/>
      <c r="C700" s="1"/>
      <c r="D700" s="1"/>
      <c r="E700" s="1"/>
      <c r="F700" s="1"/>
      <c r="G700" s="1"/>
      <c r="H700" s="1"/>
      <c r="I700" s="1"/>
      <c r="J700" s="1"/>
    </row>
    <row r="701" spans="1:10" ht="12.75">
      <c r="A701" s="1"/>
      <c r="B701" s="1"/>
      <c r="C701" s="1"/>
      <c r="D701" s="1"/>
      <c r="E701" s="1"/>
      <c r="F701" s="1"/>
      <c r="G701" s="1"/>
      <c r="H701" s="1"/>
      <c r="I701" s="1"/>
      <c r="J701" s="1"/>
    </row>
    <row r="702" spans="1:10" ht="12.75">
      <c r="A702" s="1"/>
      <c r="B702" s="1"/>
      <c r="C702" s="1"/>
      <c r="D702" s="1"/>
      <c r="E702" s="1"/>
      <c r="F702" s="1"/>
      <c r="G702" s="1"/>
      <c r="H702" s="1"/>
      <c r="I702" s="1"/>
      <c r="J702" s="1"/>
    </row>
    <row r="703" spans="1:10" ht="12.75">
      <c r="A703" s="1"/>
      <c r="B703" s="1"/>
      <c r="C703" s="1"/>
      <c r="D703" s="1"/>
      <c r="E703" s="1"/>
      <c r="F703" s="1"/>
      <c r="G703" s="1"/>
      <c r="H703" s="1"/>
      <c r="I703" s="1"/>
      <c r="J703" s="1"/>
    </row>
    <row r="704" spans="1:10" ht="12.75">
      <c r="A704" s="1"/>
      <c r="B704" s="1"/>
      <c r="C704" s="1"/>
      <c r="D704" s="1"/>
      <c r="E704" s="1"/>
      <c r="F704" s="1"/>
      <c r="G704" s="1"/>
      <c r="H704" s="1"/>
      <c r="I704" s="1"/>
      <c r="J704" s="1"/>
    </row>
    <row r="705" spans="1:10" ht="12.75">
      <c r="A705" s="1"/>
      <c r="B705" s="1"/>
      <c r="C705" s="1"/>
      <c r="D705" s="1"/>
      <c r="E705" s="1"/>
      <c r="F705" s="1"/>
      <c r="G705" s="1"/>
      <c r="H705" s="1"/>
      <c r="I705" s="1"/>
      <c r="J705" s="1"/>
    </row>
    <row r="706" spans="1:10" ht="12.75">
      <c r="A706" s="1"/>
      <c r="B706" s="1"/>
      <c r="C706" s="1"/>
      <c r="D706" s="1"/>
      <c r="E706" s="1"/>
      <c r="F706" s="1"/>
      <c r="G706" s="1"/>
      <c r="H706" s="1"/>
      <c r="I706" s="1"/>
      <c r="J706" s="1"/>
    </row>
    <row r="707" spans="1:10" ht="12.75">
      <c r="A707" s="1"/>
      <c r="B707" s="1"/>
      <c r="C707" s="1"/>
      <c r="D707" s="1"/>
      <c r="E707" s="1"/>
      <c r="F707" s="1"/>
      <c r="G707" s="1"/>
      <c r="H707" s="1"/>
      <c r="I707" s="1"/>
      <c r="J707" s="1"/>
    </row>
    <row r="708" spans="1:10" ht="12.75">
      <c r="A708" s="1"/>
      <c r="B708" s="1"/>
      <c r="C708" s="1"/>
      <c r="D708" s="1"/>
      <c r="E708" s="1"/>
      <c r="F708" s="1"/>
      <c r="G708" s="1"/>
      <c r="H708" s="1"/>
      <c r="I708" s="1"/>
      <c r="J708" s="1"/>
    </row>
    <row r="709" spans="1:10" ht="12.75">
      <c r="A709" s="1"/>
      <c r="B709" s="1"/>
      <c r="C709" s="1"/>
      <c r="D709" s="1"/>
      <c r="E709" s="1"/>
      <c r="F709" s="1"/>
      <c r="G709" s="1"/>
      <c r="H709" s="1"/>
      <c r="I709" s="1"/>
      <c r="J709" s="1"/>
    </row>
    <row r="710" spans="1:10" ht="12.75">
      <c r="A710" s="1"/>
      <c r="B710" s="1"/>
      <c r="C710" s="1"/>
      <c r="D710" s="1"/>
      <c r="E710" s="1"/>
      <c r="F710" s="1"/>
      <c r="G710" s="1"/>
      <c r="H710" s="1"/>
      <c r="I710" s="1"/>
      <c r="J710" s="1"/>
    </row>
    <row r="711" spans="1:10" ht="12.75">
      <c r="A711" s="1"/>
      <c r="B711" s="1"/>
      <c r="C711" s="1"/>
      <c r="D711" s="1"/>
      <c r="E711" s="1"/>
      <c r="F711" s="1"/>
      <c r="G711" s="1"/>
      <c r="H711" s="1"/>
      <c r="I711" s="1"/>
      <c r="J711" s="1"/>
    </row>
    <row r="712" spans="1:10" ht="12.75">
      <c r="A712" s="1"/>
      <c r="B712" s="1"/>
      <c r="C712" s="1"/>
      <c r="D712" s="1"/>
      <c r="E712" s="1"/>
      <c r="F712" s="1"/>
      <c r="G712" s="1"/>
      <c r="H712" s="1"/>
      <c r="I712" s="1"/>
      <c r="J712" s="1"/>
    </row>
    <row r="713" spans="1:10" ht="12.75">
      <c r="A713" s="1"/>
      <c r="B713" s="1"/>
      <c r="C713" s="1"/>
      <c r="D713" s="1"/>
      <c r="E713" s="1"/>
      <c r="F713" s="1"/>
      <c r="G713" s="1"/>
      <c r="H713" s="1"/>
      <c r="I713" s="1"/>
      <c r="J713" s="1"/>
    </row>
    <row r="714" spans="1:10" ht="12.75">
      <c r="A714" s="1"/>
      <c r="B714" s="1"/>
      <c r="C714" s="1"/>
      <c r="D714" s="1"/>
      <c r="E714" s="1"/>
      <c r="F714" s="1"/>
      <c r="G714" s="1"/>
      <c r="H714" s="1"/>
      <c r="I714" s="1"/>
      <c r="J714" s="1"/>
    </row>
    <row r="715" spans="1:10" ht="12.75">
      <c r="A715" s="1"/>
      <c r="B715" s="1"/>
      <c r="C715" s="1"/>
      <c r="D715" s="1"/>
      <c r="E715" s="1"/>
      <c r="F715" s="1"/>
      <c r="G715" s="1"/>
      <c r="H715" s="1"/>
      <c r="I715" s="1"/>
      <c r="J715" s="1"/>
    </row>
    <row r="716" spans="1:10" ht="12.75">
      <c r="A716" s="1"/>
      <c r="B716" s="1"/>
      <c r="C716" s="1"/>
      <c r="D716" s="1"/>
      <c r="E716" s="1"/>
      <c r="F716" s="1"/>
      <c r="G716" s="1"/>
      <c r="H716" s="1"/>
      <c r="I716" s="1"/>
      <c r="J716" s="1"/>
    </row>
    <row r="717" spans="1:10" ht="12.75">
      <c r="A717" s="1"/>
      <c r="B717" s="1"/>
      <c r="C717" s="1"/>
      <c r="D717" s="1"/>
      <c r="E717" s="1"/>
      <c r="F717" s="1"/>
      <c r="G717" s="1"/>
      <c r="H717" s="1"/>
      <c r="I717" s="1"/>
      <c r="J717" s="1"/>
    </row>
    <row r="718" spans="1:10" ht="12.75">
      <c r="A718" s="1"/>
      <c r="B718" s="1"/>
      <c r="C718" s="1"/>
      <c r="D718" s="1"/>
      <c r="E718" s="1"/>
      <c r="F718" s="1"/>
      <c r="G718" s="1"/>
      <c r="H718" s="1"/>
      <c r="I718" s="1"/>
      <c r="J718" s="1"/>
    </row>
    <row r="719" spans="1:10" ht="12.75">
      <c r="A719" s="1"/>
      <c r="B719" s="1"/>
      <c r="C719" s="1"/>
      <c r="D719" s="1"/>
      <c r="E719" s="1"/>
      <c r="F719" s="1"/>
      <c r="G719" s="1"/>
      <c r="H719" s="1"/>
      <c r="I719" s="1"/>
      <c r="J719" s="1"/>
    </row>
    <row r="720" spans="1:10" ht="12.75">
      <c r="A720" s="1"/>
      <c r="B720" s="1"/>
      <c r="C720" s="1"/>
      <c r="D720" s="1"/>
      <c r="E720" s="1"/>
      <c r="F720" s="1"/>
      <c r="G720" s="1"/>
      <c r="H720" s="1"/>
      <c r="I720" s="1"/>
      <c r="J720" s="1"/>
    </row>
    <row r="721" spans="1:10" ht="12.75">
      <c r="A721" s="1"/>
      <c r="B721" s="1"/>
      <c r="C721" s="1"/>
      <c r="D721" s="1"/>
      <c r="E721" s="1"/>
      <c r="F721" s="1"/>
      <c r="G721" s="1"/>
      <c r="H721" s="1"/>
      <c r="I721" s="1"/>
      <c r="J721" s="1"/>
    </row>
    <row r="722" spans="1:10" ht="12.75">
      <c r="A722" s="1"/>
      <c r="B722" s="1"/>
      <c r="C722" s="1"/>
      <c r="D722" s="1"/>
      <c r="E722" s="1"/>
      <c r="F722" s="1"/>
      <c r="G722" s="1"/>
      <c r="H722" s="1"/>
      <c r="I722" s="1"/>
      <c r="J722" s="1"/>
    </row>
    <row r="723" spans="1:10" ht="12.75">
      <c r="A723" s="1"/>
      <c r="B723" s="1"/>
      <c r="C723" s="1"/>
      <c r="D723" s="1"/>
      <c r="E723" s="1"/>
      <c r="F723" s="1"/>
      <c r="G723" s="1"/>
      <c r="H723" s="1"/>
      <c r="I723" s="1"/>
      <c r="J723" s="1"/>
    </row>
    <row r="724" spans="1:10" ht="12.75">
      <c r="A724" s="1"/>
      <c r="B724" s="1"/>
      <c r="C724" s="1"/>
      <c r="D724" s="1"/>
      <c r="E724" s="1"/>
      <c r="F724" s="1"/>
      <c r="G724" s="1"/>
      <c r="H724" s="1"/>
      <c r="I724" s="1"/>
      <c r="J724" s="1"/>
    </row>
    <row r="725" spans="1:10" ht="12.75">
      <c r="A725" s="1"/>
      <c r="B725" s="1"/>
      <c r="C725" s="1"/>
      <c r="D725" s="1"/>
      <c r="E725" s="1"/>
      <c r="F725" s="1"/>
      <c r="G725" s="1"/>
      <c r="H725" s="1"/>
      <c r="I725" s="1"/>
      <c r="J725" s="1"/>
    </row>
    <row r="726" spans="1:10" ht="12.75">
      <c r="A726" s="1"/>
      <c r="B726" s="1"/>
      <c r="C726" s="1"/>
      <c r="D726" s="1"/>
      <c r="E726" s="1"/>
      <c r="F726" s="1"/>
      <c r="G726" s="1"/>
      <c r="H726" s="1"/>
      <c r="I726" s="1"/>
      <c r="J726" s="1"/>
    </row>
    <row r="727" spans="1:10" ht="12.75">
      <c r="A727" s="1"/>
      <c r="B727" s="1"/>
      <c r="C727" s="1"/>
      <c r="D727" s="1"/>
      <c r="E727" s="1"/>
      <c r="F727" s="1"/>
      <c r="G727" s="1"/>
      <c r="H727" s="1"/>
      <c r="I727" s="1"/>
      <c r="J727" s="1"/>
    </row>
    <row r="728" spans="1:10" ht="12.75">
      <c r="A728" s="1"/>
      <c r="B728" s="1"/>
      <c r="C728" s="1"/>
      <c r="D728" s="1"/>
      <c r="E728" s="1"/>
      <c r="F728" s="1"/>
      <c r="G728" s="1"/>
      <c r="H728" s="1"/>
      <c r="I728" s="1"/>
      <c r="J728" s="1"/>
    </row>
    <row r="729" spans="1:10" ht="12.75">
      <c r="A729" s="1"/>
      <c r="B729" s="1"/>
      <c r="C729" s="1"/>
      <c r="D729" s="1"/>
      <c r="E729" s="1"/>
      <c r="F729" s="1"/>
      <c r="G729" s="1"/>
      <c r="H729" s="1"/>
      <c r="I729" s="1"/>
      <c r="J729" s="1"/>
    </row>
    <row r="730" spans="1:10" ht="12.75">
      <c r="A730" s="1"/>
      <c r="B730" s="1"/>
      <c r="C730" s="1"/>
      <c r="D730" s="1"/>
      <c r="E730" s="1"/>
      <c r="F730" s="1"/>
      <c r="G730" s="1"/>
      <c r="H730" s="1"/>
      <c r="I730" s="1"/>
      <c r="J730" s="1"/>
    </row>
    <row r="731" spans="1:10" ht="12.75">
      <c r="A731" s="1"/>
      <c r="B731" s="1"/>
      <c r="C731" s="1"/>
      <c r="D731" s="1"/>
      <c r="E731" s="1"/>
      <c r="F731" s="1"/>
      <c r="G731" s="1"/>
      <c r="H731" s="1"/>
      <c r="I731" s="1"/>
      <c r="J731" s="1"/>
    </row>
    <row r="732" spans="1:10" ht="12.75">
      <c r="A732" s="1"/>
      <c r="B732" s="1"/>
      <c r="C732" s="1"/>
      <c r="D732" s="1"/>
      <c r="E732" s="1"/>
      <c r="F732" s="1"/>
      <c r="G732" s="1"/>
      <c r="H732" s="1"/>
      <c r="I732" s="1"/>
      <c r="J732" s="1"/>
    </row>
    <row r="733" spans="1:10" ht="12.75">
      <c r="A733" s="1"/>
      <c r="B733" s="1"/>
      <c r="C733" s="1"/>
      <c r="D733" s="1"/>
      <c r="E733" s="1"/>
      <c r="F733" s="1"/>
      <c r="G733" s="1"/>
      <c r="H733" s="1"/>
      <c r="I733" s="1"/>
      <c r="J733" s="1"/>
    </row>
    <row r="734" spans="1:10" ht="12.75">
      <c r="A734" s="1"/>
      <c r="B734" s="1"/>
      <c r="C734" s="1"/>
      <c r="D734" s="1"/>
      <c r="E734" s="1"/>
      <c r="F734" s="1"/>
      <c r="G734" s="1"/>
      <c r="H734" s="1"/>
      <c r="I734" s="1"/>
      <c r="J734" s="1"/>
    </row>
    <row r="735" spans="1:10" ht="12.75">
      <c r="A735" s="1"/>
      <c r="B735" s="1"/>
      <c r="C735" s="1"/>
      <c r="D735" s="1"/>
      <c r="E735" s="1"/>
      <c r="F735" s="1"/>
      <c r="G735" s="1"/>
      <c r="H735" s="1"/>
      <c r="I735" s="1"/>
      <c r="J735" s="1"/>
    </row>
    <row r="736" spans="1:10" ht="12.75">
      <c r="A736" s="1"/>
      <c r="B736" s="1"/>
      <c r="C736" s="1"/>
      <c r="D736" s="1"/>
      <c r="E736" s="1"/>
      <c r="F736" s="1"/>
      <c r="G736" s="1"/>
      <c r="H736" s="1"/>
      <c r="I736" s="1"/>
      <c r="J736" s="1"/>
    </row>
    <row r="737" spans="1:10" ht="12.75">
      <c r="A737" s="1"/>
      <c r="B737" s="1"/>
      <c r="C737" s="1"/>
      <c r="D737" s="1"/>
      <c r="E737" s="1"/>
      <c r="F737" s="1"/>
      <c r="G737" s="1"/>
      <c r="H737" s="1"/>
      <c r="I737" s="1"/>
      <c r="J737" s="1"/>
    </row>
    <row r="738" spans="1:10" ht="12.75">
      <c r="A738" s="1"/>
      <c r="B738" s="1"/>
      <c r="C738" s="1"/>
      <c r="D738" s="1"/>
      <c r="E738" s="1"/>
      <c r="F738" s="1"/>
      <c r="G738" s="1"/>
      <c r="H738" s="1"/>
      <c r="I738" s="1"/>
      <c r="J738" s="1"/>
    </row>
    <row r="739" spans="1:10" ht="12.75">
      <c r="A739" s="1"/>
      <c r="B739" s="1"/>
      <c r="C739" s="1"/>
      <c r="D739" s="1"/>
      <c r="E739" s="1"/>
      <c r="F739" s="1"/>
      <c r="G739" s="1"/>
      <c r="H739" s="1"/>
      <c r="I739" s="1"/>
      <c r="J739" s="1"/>
    </row>
    <row r="740" spans="1:10" ht="12.75">
      <c r="A740" s="1"/>
      <c r="B740" s="1"/>
      <c r="C740" s="1"/>
      <c r="D740" s="1"/>
      <c r="E740" s="1"/>
      <c r="F740" s="1"/>
      <c r="G740" s="1"/>
      <c r="H740" s="1"/>
      <c r="I740" s="1"/>
      <c r="J740" s="1"/>
    </row>
    <row r="741" spans="1:10" ht="12.75">
      <c r="A741" s="1"/>
      <c r="B741" s="1"/>
      <c r="C741" s="1"/>
      <c r="D741" s="1"/>
      <c r="E741" s="1"/>
      <c r="F741" s="1"/>
      <c r="G741" s="1"/>
      <c r="H741" s="1"/>
      <c r="I741" s="1"/>
      <c r="J741" s="1"/>
    </row>
    <row r="742" spans="1:10" ht="12.75">
      <c r="A742" s="1"/>
      <c r="B742" s="1"/>
      <c r="C742" s="1"/>
      <c r="D742" s="1"/>
      <c r="E742" s="1"/>
      <c r="F742" s="1"/>
      <c r="G742" s="1"/>
      <c r="H742" s="1"/>
      <c r="I742" s="1"/>
      <c r="J742" s="1"/>
    </row>
    <row r="743" spans="1:10" ht="12.75">
      <c r="A743" s="1"/>
      <c r="B743" s="1"/>
      <c r="C743" s="1"/>
      <c r="D743" s="1"/>
      <c r="E743" s="1"/>
      <c r="F743" s="1"/>
      <c r="G743" s="1"/>
      <c r="H743" s="1"/>
      <c r="I743" s="1"/>
      <c r="J743" s="1"/>
    </row>
    <row r="744" spans="1:10" ht="12.75">
      <c r="A744" s="1"/>
      <c r="B744" s="1"/>
      <c r="C744" s="1"/>
      <c r="D744" s="1"/>
      <c r="E744" s="1"/>
      <c r="F744" s="1"/>
      <c r="G744" s="1"/>
      <c r="H744" s="1"/>
      <c r="I744" s="1"/>
      <c r="J744" s="1"/>
    </row>
    <row r="745" spans="1:10" ht="12.75">
      <c r="A745" s="1"/>
      <c r="B745" s="1"/>
      <c r="C745" s="1"/>
      <c r="D745" s="1"/>
      <c r="E745" s="1"/>
      <c r="F745" s="1"/>
      <c r="G745" s="1"/>
      <c r="H745" s="1"/>
      <c r="I745" s="1"/>
      <c r="J745" s="1"/>
    </row>
    <row r="746" spans="1:10" ht="12.75">
      <c r="A746" s="1"/>
      <c r="B746" s="1"/>
      <c r="C746" s="1"/>
      <c r="D746" s="1"/>
      <c r="E746" s="1"/>
      <c r="F746" s="1"/>
      <c r="G746" s="1"/>
      <c r="H746" s="1"/>
      <c r="I746" s="1"/>
      <c r="J746" s="1"/>
    </row>
    <row r="747" spans="1:10" ht="12.75">
      <c r="A747" s="1"/>
      <c r="B747" s="1"/>
      <c r="C747" s="1"/>
      <c r="D747" s="1"/>
      <c r="E747" s="1"/>
      <c r="F747" s="1"/>
      <c r="G747" s="1"/>
      <c r="H747" s="1"/>
      <c r="I747" s="1"/>
      <c r="J747" s="1"/>
    </row>
    <row r="748" spans="1:10" ht="12.75">
      <c r="A748" s="1"/>
      <c r="B748" s="1"/>
      <c r="C748" s="1"/>
      <c r="D748" s="1"/>
      <c r="E748" s="1"/>
      <c r="F748" s="1"/>
      <c r="G748" s="1"/>
      <c r="H748" s="1"/>
      <c r="I748" s="1"/>
      <c r="J748" s="1"/>
    </row>
    <row r="749" spans="1:10" ht="12.75">
      <c r="A749" s="1"/>
      <c r="B749" s="1"/>
      <c r="C749" s="1"/>
      <c r="D749" s="1"/>
      <c r="E749" s="1"/>
      <c r="F749" s="1"/>
      <c r="G749" s="1"/>
      <c r="H749" s="1"/>
      <c r="I749" s="1"/>
      <c r="J749" s="1"/>
    </row>
    <row r="750" spans="1:10" ht="12.75">
      <c r="A750" s="1"/>
      <c r="B750" s="1"/>
      <c r="C750" s="1"/>
      <c r="D750" s="1"/>
      <c r="E750" s="1"/>
      <c r="F750" s="1"/>
      <c r="G750" s="1"/>
      <c r="H750" s="1"/>
      <c r="I750" s="1"/>
      <c r="J750" s="1"/>
    </row>
    <row r="751" spans="1:10" ht="12.75">
      <c r="A751" s="1"/>
      <c r="B751" s="1"/>
      <c r="C751" s="1"/>
      <c r="D751" s="1"/>
      <c r="E751" s="1"/>
      <c r="F751" s="1"/>
      <c r="G751" s="1"/>
      <c r="H751" s="1"/>
      <c r="I751" s="1"/>
      <c r="J751" s="1"/>
    </row>
    <row r="752" spans="1:10" ht="12.75">
      <c r="A752" s="1"/>
      <c r="B752" s="1"/>
      <c r="C752" s="1"/>
      <c r="D752" s="1"/>
      <c r="E752" s="1"/>
      <c r="F752" s="1"/>
      <c r="G752" s="1"/>
      <c r="H752" s="1"/>
      <c r="I752" s="1"/>
      <c r="J752" s="1"/>
    </row>
    <row r="753" spans="1:10" ht="12.75">
      <c r="A753" s="1"/>
      <c r="B753" s="1"/>
      <c r="C753" s="1"/>
      <c r="D753" s="1"/>
      <c r="E753" s="1"/>
      <c r="F753" s="1"/>
      <c r="G753" s="1"/>
      <c r="H753" s="1"/>
      <c r="I753" s="1"/>
      <c r="J753" s="1"/>
    </row>
    <row r="754" spans="1:10" ht="12.75">
      <c r="A754" s="1"/>
      <c r="B754" s="1"/>
      <c r="C754" s="1"/>
      <c r="D754" s="1"/>
      <c r="E754" s="1"/>
      <c r="F754" s="1"/>
      <c r="G754" s="1"/>
      <c r="H754" s="1"/>
      <c r="I754" s="1"/>
      <c r="J754" s="1"/>
    </row>
    <row r="755" spans="1:10" ht="12.75">
      <c r="A755" s="1"/>
      <c r="B755" s="1"/>
      <c r="C755" s="1"/>
      <c r="D755" s="1"/>
      <c r="E755" s="1"/>
      <c r="F755" s="1"/>
      <c r="G755" s="1"/>
      <c r="H755" s="1"/>
      <c r="I755" s="1"/>
      <c r="J755" s="1"/>
    </row>
    <row r="756" spans="1:10" ht="12.75">
      <c r="A756" s="1"/>
      <c r="B756" s="1"/>
      <c r="C756" s="1"/>
      <c r="D756" s="1"/>
      <c r="E756" s="1"/>
      <c r="F756" s="1"/>
      <c r="G756" s="1"/>
      <c r="H756" s="1"/>
      <c r="I756" s="1"/>
      <c r="J756" s="1"/>
    </row>
    <row r="757" spans="1:10" ht="12.75">
      <c r="A757" s="1"/>
      <c r="B757" s="1"/>
      <c r="C757" s="1"/>
      <c r="D757" s="1"/>
      <c r="E757" s="1"/>
      <c r="F757" s="1"/>
      <c r="G757" s="1"/>
      <c r="H757" s="1"/>
      <c r="I757" s="1"/>
      <c r="J757" s="1"/>
    </row>
    <row r="758" spans="1:10" ht="12.75">
      <c r="A758" s="1"/>
      <c r="B758" s="1"/>
      <c r="C758" s="1"/>
      <c r="D758" s="1"/>
      <c r="E758" s="1"/>
      <c r="F758" s="1"/>
      <c r="G758" s="1"/>
      <c r="H758" s="1"/>
      <c r="I758" s="1"/>
      <c r="J758" s="1"/>
    </row>
    <row r="759" spans="1:10" ht="12.75">
      <c r="A759" s="1"/>
      <c r="B759" s="1"/>
      <c r="C759" s="1"/>
      <c r="D759" s="1"/>
      <c r="E759" s="1"/>
      <c r="F759" s="1"/>
      <c r="G759" s="1"/>
      <c r="H759" s="1"/>
      <c r="I759" s="1"/>
      <c r="J759" s="1"/>
    </row>
    <row r="760" spans="1:10" ht="12.75">
      <c r="A760" s="1"/>
      <c r="B760" s="1"/>
      <c r="C760" s="1"/>
      <c r="D760" s="1"/>
      <c r="E760" s="1"/>
      <c r="F760" s="1"/>
      <c r="G760" s="1"/>
      <c r="H760" s="1"/>
      <c r="I760" s="1"/>
      <c r="J760" s="1"/>
    </row>
    <row r="761" spans="1:10" ht="12.75">
      <c r="A761" s="1"/>
      <c r="B761" s="1"/>
      <c r="C761" s="1"/>
      <c r="D761" s="1"/>
      <c r="E761" s="1"/>
      <c r="F761" s="1"/>
      <c r="G761" s="1"/>
      <c r="H761" s="1"/>
      <c r="I761" s="1"/>
      <c r="J761" s="1"/>
    </row>
    <row r="762" spans="1:10" ht="12.75">
      <c r="A762" s="1"/>
      <c r="B762" s="1"/>
      <c r="C762" s="1"/>
      <c r="D762" s="1"/>
      <c r="E762" s="1"/>
      <c r="F762" s="1"/>
      <c r="G762" s="1"/>
      <c r="H762" s="1"/>
      <c r="I762" s="1"/>
      <c r="J762" s="1"/>
    </row>
    <row r="763" spans="1:10" ht="12.75">
      <c r="A763" s="1"/>
      <c r="B763" s="1"/>
      <c r="C763" s="1"/>
      <c r="D763" s="1"/>
      <c r="E763" s="1"/>
      <c r="F763" s="1"/>
      <c r="G763" s="1"/>
      <c r="H763" s="1"/>
      <c r="I763" s="1"/>
      <c r="J763" s="1"/>
    </row>
    <row r="764" spans="1:10" ht="12.75">
      <c r="A764" s="1"/>
      <c r="B764" s="1"/>
      <c r="C764" s="1"/>
      <c r="D764" s="1"/>
      <c r="E764" s="1"/>
      <c r="F764" s="1"/>
      <c r="G764" s="1"/>
      <c r="H764" s="1"/>
      <c r="I764" s="1"/>
      <c r="J764" s="1"/>
    </row>
    <row r="765" spans="1:10" ht="12.75">
      <c r="A765" s="1"/>
      <c r="B765" s="1"/>
      <c r="C765" s="1"/>
      <c r="D765" s="1"/>
      <c r="E765" s="1"/>
      <c r="F765" s="1"/>
      <c r="G765" s="1"/>
      <c r="H765" s="1"/>
      <c r="I765" s="1"/>
      <c r="J765" s="1"/>
    </row>
    <row r="766" spans="1:10" ht="12.75">
      <c r="A766" s="1"/>
      <c r="B766" s="1"/>
      <c r="C766" s="1"/>
      <c r="D766" s="1"/>
      <c r="E766" s="1"/>
      <c r="F766" s="1"/>
      <c r="G766" s="1"/>
      <c r="H766" s="1"/>
      <c r="I766" s="1"/>
      <c r="J766" s="1"/>
    </row>
    <row r="767" spans="1:10" ht="12.75">
      <c r="A767" s="1"/>
      <c r="B767" s="1"/>
      <c r="C767" s="1"/>
      <c r="D767" s="1"/>
      <c r="E767" s="1"/>
      <c r="F767" s="1"/>
      <c r="G767" s="1"/>
      <c r="H767" s="1"/>
      <c r="I767" s="1"/>
      <c r="J767" s="1"/>
    </row>
    <row r="768" spans="1:10" ht="12.75">
      <c r="A768" s="1"/>
      <c r="B768" s="1"/>
      <c r="C768" s="1"/>
      <c r="D768" s="1"/>
      <c r="E768" s="1"/>
      <c r="F768" s="1"/>
      <c r="G768" s="1"/>
      <c r="H768" s="1"/>
      <c r="I768" s="1"/>
      <c r="J768" s="1"/>
    </row>
    <row r="769" spans="1:10" ht="12.75">
      <c r="A769" s="1"/>
      <c r="B769" s="1"/>
      <c r="C769" s="1"/>
      <c r="D769" s="1"/>
      <c r="E769" s="1"/>
      <c r="F769" s="1"/>
      <c r="G769" s="1"/>
      <c r="H769" s="1"/>
      <c r="I769" s="1"/>
      <c r="J769" s="1"/>
    </row>
    <row r="770" spans="1:10" ht="12.75">
      <c r="A770" s="1"/>
      <c r="B770" s="1"/>
      <c r="C770" s="1"/>
      <c r="D770" s="1"/>
      <c r="E770" s="1"/>
      <c r="F770" s="1"/>
      <c r="G770" s="1"/>
      <c r="H770" s="1"/>
      <c r="I770" s="1"/>
      <c r="J770" s="1"/>
    </row>
    <row r="771" spans="1:10" ht="12.75">
      <c r="A771" s="1"/>
      <c r="B771" s="1"/>
      <c r="C771" s="1"/>
      <c r="D771" s="1"/>
      <c r="E771" s="1"/>
      <c r="F771" s="1"/>
      <c r="G771" s="1"/>
      <c r="H771" s="1"/>
      <c r="I771" s="1"/>
      <c r="J771" s="1"/>
    </row>
    <row r="772" spans="1:10" ht="12.75">
      <c r="A772" s="1"/>
      <c r="B772" s="1"/>
      <c r="C772" s="1"/>
      <c r="D772" s="1"/>
      <c r="E772" s="1"/>
      <c r="F772" s="1"/>
      <c r="G772" s="1"/>
      <c r="H772" s="1"/>
      <c r="I772" s="1"/>
      <c r="J772" s="1"/>
    </row>
    <row r="773" spans="1:10" ht="12.75">
      <c r="A773" s="1"/>
      <c r="B773" s="1"/>
      <c r="C773" s="1"/>
      <c r="D773" s="1"/>
      <c r="E773" s="1"/>
      <c r="F773" s="1"/>
      <c r="G773" s="1"/>
      <c r="H773" s="1"/>
      <c r="I773" s="1"/>
      <c r="J773" s="1"/>
    </row>
    <row r="774" spans="1:10" ht="12.75">
      <c r="A774" s="1"/>
      <c r="B774" s="1"/>
      <c r="C774" s="1"/>
      <c r="D774" s="1"/>
      <c r="E774" s="1"/>
      <c r="F774" s="1"/>
      <c r="G774" s="1"/>
      <c r="H774" s="1"/>
      <c r="I774" s="1"/>
      <c r="J774" s="1"/>
    </row>
    <row r="775" spans="1:10" ht="12.75">
      <c r="A775" s="1"/>
      <c r="B775" s="1"/>
      <c r="C775" s="1"/>
      <c r="D775" s="1"/>
      <c r="E775" s="1"/>
      <c r="F775" s="1"/>
      <c r="G775" s="1"/>
      <c r="H775" s="1"/>
      <c r="I775" s="1"/>
      <c r="J775" s="1"/>
    </row>
    <row r="776" spans="1:10" ht="12.75">
      <c r="A776" s="1"/>
      <c r="B776" s="1"/>
      <c r="C776" s="1"/>
      <c r="D776" s="1"/>
      <c r="E776" s="1"/>
      <c r="F776" s="1"/>
      <c r="G776" s="1"/>
      <c r="H776" s="1"/>
      <c r="I776" s="1"/>
      <c r="J776" s="1"/>
    </row>
    <row r="777" spans="1:10" ht="12.75">
      <c r="A777" s="1"/>
      <c r="B777" s="1"/>
      <c r="C777" s="1"/>
      <c r="D777" s="1"/>
      <c r="E777" s="1"/>
      <c r="F777" s="1"/>
      <c r="G777" s="1"/>
      <c r="H777" s="1"/>
      <c r="I777" s="1"/>
      <c r="J777" s="1"/>
    </row>
    <row r="778" spans="1:10" ht="12.75">
      <c r="A778" s="1"/>
      <c r="B778" s="1"/>
      <c r="C778" s="1"/>
      <c r="D778" s="1"/>
      <c r="E778" s="1"/>
      <c r="F778" s="1"/>
      <c r="G778" s="1"/>
      <c r="H778" s="1"/>
      <c r="I778" s="1"/>
      <c r="J778" s="1"/>
    </row>
    <row r="779" spans="1:10" ht="12.75">
      <c r="A779" s="1"/>
      <c r="B779" s="1"/>
      <c r="C779" s="1"/>
      <c r="D779" s="1"/>
      <c r="E779" s="1"/>
      <c r="F779" s="1"/>
      <c r="G779" s="1"/>
      <c r="H779" s="1"/>
      <c r="I779" s="1"/>
      <c r="J779" s="1"/>
    </row>
    <row r="780" spans="1:10" ht="12.75">
      <c r="A780" s="1"/>
      <c r="B780" s="1"/>
      <c r="C780" s="1"/>
      <c r="D780" s="1"/>
      <c r="E780" s="1"/>
      <c r="F780" s="1"/>
      <c r="G780" s="1"/>
      <c r="H780" s="1"/>
      <c r="I780" s="1"/>
      <c r="J780" s="1"/>
    </row>
    <row r="781" spans="1:10" ht="12.75">
      <c r="A781" s="1"/>
      <c r="B781" s="1"/>
      <c r="C781" s="1"/>
      <c r="D781" s="1"/>
      <c r="E781" s="1"/>
      <c r="F781" s="1"/>
      <c r="G781" s="1"/>
      <c r="H781" s="1"/>
      <c r="I781" s="1"/>
      <c r="J781" s="1"/>
    </row>
    <row r="782" spans="1:10" ht="12.75">
      <c r="A782" s="1"/>
      <c r="B782" s="1"/>
      <c r="C782" s="1"/>
      <c r="D782" s="1"/>
      <c r="E782" s="1"/>
      <c r="F782" s="1"/>
      <c r="G782" s="1"/>
      <c r="H782" s="1"/>
      <c r="I782" s="1"/>
      <c r="J782" s="1"/>
    </row>
    <row r="783" spans="1:10" ht="12.75">
      <c r="A783" s="1"/>
      <c r="B783" s="1"/>
      <c r="C783" s="1"/>
      <c r="D783" s="1"/>
      <c r="E783" s="1"/>
      <c r="F783" s="1"/>
      <c r="G783" s="1"/>
      <c r="H783" s="1"/>
      <c r="I783" s="1"/>
      <c r="J783" s="1"/>
    </row>
    <row r="784" spans="1:10" ht="12.75">
      <c r="A784" s="1"/>
      <c r="B784" s="1"/>
      <c r="C784" s="1"/>
      <c r="D784" s="1"/>
      <c r="E784" s="1"/>
      <c r="F784" s="1"/>
      <c r="G784" s="1"/>
      <c r="H784" s="1"/>
      <c r="I784" s="1"/>
      <c r="J784" s="1"/>
    </row>
    <row r="785" spans="1:10" ht="12.75">
      <c r="A785" s="1"/>
      <c r="B785" s="1"/>
      <c r="C785" s="1"/>
      <c r="D785" s="1"/>
      <c r="E785" s="1"/>
      <c r="F785" s="1"/>
      <c r="G785" s="1"/>
      <c r="H785" s="1"/>
      <c r="I785" s="1"/>
      <c r="J785" s="1"/>
    </row>
    <row r="786" spans="1:10" ht="12.75">
      <c r="A786" s="1"/>
      <c r="B786" s="1"/>
      <c r="C786" s="1"/>
      <c r="D786" s="1"/>
      <c r="E786" s="1"/>
      <c r="F786" s="1"/>
      <c r="G786" s="1"/>
      <c r="H786" s="1"/>
      <c r="I786" s="1"/>
      <c r="J786" s="1"/>
    </row>
    <row r="787" spans="1:10" ht="12.75">
      <c r="A787" s="1"/>
      <c r="B787" s="1"/>
      <c r="C787" s="1"/>
      <c r="D787" s="1"/>
      <c r="E787" s="1"/>
      <c r="F787" s="1"/>
      <c r="G787" s="1"/>
      <c r="H787" s="1"/>
      <c r="I787" s="1"/>
      <c r="J787" s="1"/>
    </row>
    <row r="788" spans="1:10" ht="12.75">
      <c r="A788" s="1"/>
      <c r="B788" s="1"/>
      <c r="C788" s="1"/>
      <c r="D788" s="1"/>
      <c r="E788" s="1"/>
      <c r="F788" s="1"/>
      <c r="G788" s="1"/>
      <c r="H788" s="1"/>
      <c r="I788" s="1"/>
      <c r="J788" s="1"/>
    </row>
    <row r="789" spans="1:10" ht="12.75">
      <c r="A789" s="1"/>
      <c r="B789" s="1"/>
      <c r="C789" s="1"/>
      <c r="D789" s="1"/>
      <c r="E789" s="1"/>
      <c r="F789" s="1"/>
      <c r="G789" s="1"/>
      <c r="H789" s="1"/>
      <c r="I789" s="1"/>
      <c r="J789" s="1"/>
    </row>
    <row r="790" spans="1:10" ht="12.75">
      <c r="A790" s="1"/>
      <c r="B790" s="1"/>
      <c r="C790" s="1"/>
      <c r="D790" s="1"/>
      <c r="E790" s="1"/>
      <c r="F790" s="1"/>
      <c r="G790" s="1"/>
      <c r="H790" s="1"/>
      <c r="I790" s="1"/>
      <c r="J790" s="1"/>
    </row>
    <row r="791" spans="1:10" ht="12.75">
      <c r="A791" s="1"/>
      <c r="B791" s="1"/>
      <c r="C791" s="1"/>
      <c r="D791" s="1"/>
      <c r="E791" s="1"/>
      <c r="F791" s="1"/>
      <c r="G791" s="1"/>
      <c r="H791" s="1"/>
      <c r="I791" s="1"/>
      <c r="J791" s="1"/>
    </row>
    <row r="792" spans="1:10" ht="12.75">
      <c r="A792" s="1"/>
      <c r="B792" s="1"/>
      <c r="C792" s="1"/>
      <c r="D792" s="1"/>
      <c r="E792" s="1"/>
      <c r="F792" s="1"/>
      <c r="G792" s="1"/>
      <c r="H792" s="1"/>
      <c r="I792" s="1"/>
      <c r="J792" s="1"/>
    </row>
    <row r="793" spans="1:10" ht="12.75">
      <c r="A793" s="1"/>
      <c r="B793" s="1"/>
      <c r="C793" s="1"/>
      <c r="D793" s="1"/>
      <c r="E793" s="1"/>
      <c r="F793" s="1"/>
      <c r="G793" s="1"/>
      <c r="H793" s="1"/>
      <c r="I793" s="1"/>
      <c r="J793" s="1"/>
    </row>
    <row r="794" spans="1:10" ht="12.75">
      <c r="A794" s="1"/>
      <c r="B794" s="1"/>
      <c r="C794" s="1"/>
      <c r="D794" s="1"/>
      <c r="E794" s="1"/>
      <c r="F794" s="1"/>
      <c r="G794" s="1"/>
      <c r="H794" s="1"/>
      <c r="I794" s="1"/>
      <c r="J794" s="1"/>
    </row>
    <row r="795" spans="1:10" ht="12.75">
      <c r="A795" s="1"/>
      <c r="B795" s="1"/>
      <c r="C795" s="1"/>
      <c r="D795" s="1"/>
      <c r="E795" s="1"/>
      <c r="F795" s="1"/>
      <c r="G795" s="1"/>
      <c r="H795" s="1"/>
      <c r="I795" s="1"/>
      <c r="J795" s="1"/>
    </row>
    <row r="796" spans="1:10" ht="12.75">
      <c r="A796" s="1"/>
      <c r="B796" s="1"/>
      <c r="C796" s="1"/>
      <c r="D796" s="1"/>
      <c r="E796" s="1"/>
      <c r="F796" s="1"/>
      <c r="G796" s="1"/>
      <c r="H796" s="1"/>
      <c r="I796" s="1"/>
      <c r="J796" s="1"/>
    </row>
    <row r="797" spans="1:10" ht="12.75">
      <c r="A797" s="1"/>
      <c r="B797" s="1"/>
      <c r="C797" s="1"/>
      <c r="D797" s="1"/>
      <c r="E797" s="1"/>
      <c r="F797" s="1"/>
      <c r="G797" s="1"/>
      <c r="H797" s="1"/>
      <c r="I797" s="1"/>
      <c r="J797" s="1"/>
    </row>
    <row r="798" spans="1:10" ht="12.75">
      <c r="A798" s="1"/>
      <c r="B798" s="1"/>
      <c r="C798" s="1"/>
      <c r="D798" s="1"/>
      <c r="E798" s="1"/>
      <c r="F798" s="1"/>
      <c r="G798" s="1"/>
      <c r="H798" s="1"/>
      <c r="I798" s="1"/>
      <c r="J798" s="1"/>
    </row>
    <row r="799" spans="1:10" ht="12.75">
      <c r="A799" s="1"/>
      <c r="B799" s="1"/>
      <c r="C799" s="1"/>
      <c r="D799" s="1"/>
      <c r="E799" s="1"/>
      <c r="F799" s="1"/>
      <c r="G799" s="1"/>
      <c r="H799" s="1"/>
      <c r="I799" s="1"/>
      <c r="J799" s="1"/>
    </row>
    <row r="800" spans="1:10" ht="12.75">
      <c r="A800" s="1"/>
      <c r="B800" s="1"/>
      <c r="C800" s="1"/>
      <c r="D800" s="1"/>
      <c r="E800" s="1"/>
      <c r="F800" s="1"/>
      <c r="G800" s="1"/>
      <c r="H800" s="1"/>
      <c r="I800" s="1"/>
      <c r="J800" s="1"/>
    </row>
    <row r="801" spans="1:10" ht="12.75">
      <c r="A801" s="1"/>
      <c r="B801" s="1"/>
      <c r="C801" s="1"/>
      <c r="D801" s="1"/>
      <c r="E801" s="1"/>
      <c r="F801" s="1"/>
      <c r="G801" s="1"/>
      <c r="H801" s="1"/>
      <c r="I801" s="1"/>
      <c r="J801" s="1"/>
    </row>
    <row r="802" spans="1:10" ht="12.75">
      <c r="A802" s="1"/>
      <c r="B802" s="1"/>
      <c r="C802" s="1"/>
      <c r="D802" s="1"/>
      <c r="E802" s="1"/>
      <c r="F802" s="1"/>
      <c r="G802" s="1"/>
      <c r="H802" s="1"/>
      <c r="I802" s="1"/>
      <c r="J802" s="1"/>
    </row>
    <row r="803" spans="1:10" ht="12.75">
      <c r="A803" s="1"/>
      <c r="B803" s="1"/>
      <c r="C803" s="1"/>
      <c r="D803" s="1"/>
      <c r="E803" s="1"/>
      <c r="F803" s="1"/>
      <c r="G803" s="1"/>
      <c r="H803" s="1"/>
      <c r="I803" s="1"/>
      <c r="J803" s="1"/>
    </row>
    <row r="804" spans="1:10" ht="12.75">
      <c r="A804" s="1"/>
      <c r="B804" s="1"/>
      <c r="C804" s="1"/>
      <c r="D804" s="1"/>
      <c r="E804" s="1"/>
      <c r="F804" s="1"/>
      <c r="G804" s="1"/>
      <c r="H804" s="1"/>
      <c r="I804" s="1"/>
      <c r="J804" s="1"/>
    </row>
    <row r="805" spans="1:10" ht="12.75">
      <c r="A805" s="1"/>
      <c r="B805" s="1"/>
      <c r="C805" s="1"/>
      <c r="D805" s="1"/>
      <c r="E805" s="1"/>
      <c r="F805" s="1"/>
      <c r="G805" s="1"/>
      <c r="H805" s="1"/>
      <c r="I805" s="1"/>
      <c r="J805" s="1"/>
    </row>
    <row r="806" spans="1:10" ht="12.75">
      <c r="A806" s="1"/>
      <c r="B806" s="1"/>
      <c r="C806" s="1"/>
      <c r="D806" s="1"/>
      <c r="E806" s="1"/>
      <c r="F806" s="1"/>
      <c r="G806" s="1"/>
      <c r="H806" s="1"/>
      <c r="I806" s="1"/>
      <c r="J806" s="1"/>
    </row>
    <row r="807" spans="1:10" ht="12.75">
      <c r="A807" s="1"/>
      <c r="B807" s="1"/>
      <c r="C807" s="1"/>
      <c r="D807" s="1"/>
      <c r="E807" s="1"/>
      <c r="F807" s="1"/>
      <c r="G807" s="1"/>
      <c r="H807" s="1"/>
      <c r="I807" s="1"/>
      <c r="J807" s="1"/>
    </row>
    <row r="808" spans="1:10" ht="12.75">
      <c r="A808" s="1"/>
      <c r="B808" s="1"/>
      <c r="C808" s="1"/>
      <c r="D808" s="1"/>
      <c r="E808" s="1"/>
      <c r="F808" s="1"/>
      <c r="G808" s="1"/>
      <c r="H808" s="1"/>
      <c r="I808" s="1"/>
      <c r="J808" s="1"/>
    </row>
    <row r="809" spans="1:10" ht="12.75">
      <c r="A809" s="1"/>
      <c r="B809" s="1"/>
      <c r="C809" s="1"/>
      <c r="D809" s="1"/>
      <c r="E809" s="1"/>
      <c r="F809" s="1"/>
      <c r="G809" s="1"/>
      <c r="H809" s="1"/>
      <c r="I809" s="1"/>
      <c r="J809" s="1"/>
    </row>
    <row r="810" spans="1:10" ht="12.75">
      <c r="A810" s="1"/>
      <c r="B810" s="1"/>
      <c r="C810" s="1"/>
      <c r="D810" s="1"/>
      <c r="E810" s="1"/>
      <c r="F810" s="1"/>
      <c r="G810" s="1"/>
      <c r="H810" s="1"/>
      <c r="I810" s="1"/>
      <c r="J810" s="1"/>
    </row>
    <row r="811" spans="1:10" ht="12.75">
      <c r="A811" s="1"/>
      <c r="B811" s="1"/>
      <c r="C811" s="1"/>
      <c r="D811" s="1"/>
      <c r="E811" s="1"/>
      <c r="F811" s="1"/>
      <c r="G811" s="1"/>
      <c r="H811" s="1"/>
      <c r="I811" s="1"/>
      <c r="J811" s="1"/>
    </row>
    <row r="812" spans="1:10" ht="12.75">
      <c r="A812" s="1"/>
      <c r="B812" s="1"/>
      <c r="C812" s="1"/>
      <c r="D812" s="1"/>
      <c r="E812" s="1"/>
      <c r="F812" s="1"/>
      <c r="G812" s="1"/>
      <c r="H812" s="1"/>
      <c r="I812" s="1"/>
      <c r="J812" s="1"/>
    </row>
    <row r="813" spans="1:10" ht="12.75">
      <c r="A813" s="1"/>
      <c r="B813" s="1"/>
      <c r="C813" s="1"/>
      <c r="D813" s="1"/>
      <c r="E813" s="1"/>
      <c r="F813" s="1"/>
      <c r="G813" s="1"/>
      <c r="H813" s="1"/>
      <c r="I813" s="1"/>
      <c r="J813" s="1"/>
    </row>
    <row r="814" spans="1:10" ht="12.75">
      <c r="A814" s="1"/>
      <c r="B814" s="1"/>
      <c r="C814" s="1"/>
      <c r="D814" s="1"/>
      <c r="E814" s="1"/>
      <c r="F814" s="1"/>
      <c r="G814" s="1"/>
      <c r="H814" s="1"/>
      <c r="I814" s="1"/>
      <c r="J814" s="1"/>
    </row>
    <row r="815" spans="1:10" ht="12.75">
      <c r="A815" s="1"/>
      <c r="B815" s="1"/>
      <c r="C815" s="1"/>
      <c r="D815" s="1"/>
      <c r="E815" s="1"/>
      <c r="F815" s="1"/>
      <c r="G815" s="1"/>
      <c r="H815" s="1"/>
      <c r="I815" s="1"/>
      <c r="J815" s="1"/>
    </row>
    <row r="816" spans="1:10" ht="12.75">
      <c r="A816" s="1"/>
      <c r="B816" s="1"/>
      <c r="C816" s="1"/>
      <c r="D816" s="1"/>
      <c r="E816" s="1"/>
      <c r="F816" s="1"/>
      <c r="G816" s="1"/>
      <c r="H816" s="1"/>
      <c r="I816" s="1"/>
      <c r="J816" s="1"/>
    </row>
    <row r="817" spans="1:10" ht="12.75">
      <c r="A817" s="1"/>
      <c r="B817" s="1"/>
      <c r="C817" s="1"/>
      <c r="D817" s="1"/>
      <c r="E817" s="1"/>
      <c r="F817" s="1"/>
      <c r="G817" s="1"/>
      <c r="H817" s="1"/>
      <c r="I817" s="1"/>
      <c r="J817" s="1"/>
    </row>
    <row r="818" spans="1:10" ht="12.75">
      <c r="A818" s="1"/>
      <c r="B818" s="1"/>
      <c r="C818" s="1"/>
      <c r="D818" s="1"/>
      <c r="E818" s="1"/>
      <c r="F818" s="1"/>
      <c r="G818" s="1"/>
      <c r="H818" s="1"/>
      <c r="I818" s="1"/>
      <c r="J818" s="1"/>
    </row>
    <row r="819" spans="1:10" ht="12.75">
      <c r="A819" s="1"/>
      <c r="B819" s="1"/>
      <c r="C819" s="1"/>
      <c r="D819" s="1"/>
      <c r="E819" s="1"/>
      <c r="F819" s="1"/>
      <c r="G819" s="1"/>
      <c r="H819" s="1"/>
      <c r="I819" s="1"/>
      <c r="J819" s="1"/>
    </row>
    <row r="820" spans="1:10" ht="12.75">
      <c r="A820" s="1"/>
      <c r="B820" s="1"/>
      <c r="C820" s="1"/>
      <c r="D820" s="1"/>
      <c r="E820" s="1"/>
      <c r="F820" s="1"/>
      <c r="G820" s="1"/>
      <c r="H820" s="1"/>
      <c r="I820" s="1"/>
      <c r="J820" s="1"/>
    </row>
    <row r="821" spans="1:10" ht="12.75">
      <c r="A821" s="1"/>
      <c r="B821" s="1"/>
      <c r="C821" s="1"/>
      <c r="D821" s="1"/>
      <c r="E821" s="1"/>
      <c r="F821" s="1"/>
      <c r="G821" s="1"/>
      <c r="H821" s="1"/>
      <c r="I821" s="1"/>
      <c r="J821" s="1"/>
    </row>
    <row r="822" spans="1:10" ht="12.75">
      <c r="A822" s="1"/>
      <c r="B822" s="1"/>
      <c r="C822" s="1"/>
      <c r="D822" s="1"/>
      <c r="E822" s="1"/>
      <c r="F822" s="1"/>
      <c r="G822" s="1"/>
      <c r="H822" s="1"/>
      <c r="I822" s="1"/>
      <c r="J822" s="1"/>
    </row>
    <row r="823" spans="1:10" ht="12.75">
      <c r="A823" s="1"/>
      <c r="B823" s="1"/>
      <c r="C823" s="1"/>
      <c r="D823" s="1"/>
      <c r="E823" s="1"/>
      <c r="F823" s="1"/>
      <c r="G823" s="1"/>
      <c r="H823" s="1"/>
      <c r="I823" s="1"/>
      <c r="J823" s="1"/>
    </row>
    <row r="824" spans="1:10" ht="12.75">
      <c r="A824" s="1"/>
      <c r="B824" s="1"/>
      <c r="C824" s="1"/>
      <c r="D824" s="1"/>
      <c r="E824" s="1"/>
      <c r="F824" s="1"/>
      <c r="G824" s="1"/>
      <c r="H824" s="1"/>
      <c r="I824" s="1"/>
      <c r="J824" s="1"/>
    </row>
    <row r="825" spans="1:10" ht="12.75">
      <c r="A825" s="1"/>
      <c r="B825" s="1"/>
      <c r="C825" s="1"/>
      <c r="D825" s="1"/>
      <c r="E825" s="1"/>
      <c r="F825" s="1"/>
      <c r="G825" s="1"/>
      <c r="H825" s="1"/>
      <c r="I825" s="1"/>
      <c r="J825" s="1"/>
    </row>
    <row r="826" spans="1:10" ht="12.75">
      <c r="A826" s="1"/>
      <c r="B826" s="1"/>
      <c r="C826" s="1"/>
      <c r="D826" s="1"/>
      <c r="E826" s="1"/>
      <c r="F826" s="1"/>
      <c r="G826" s="1"/>
      <c r="H826" s="1"/>
      <c r="I826" s="1"/>
      <c r="J826" s="1"/>
    </row>
    <row r="827" spans="1:10" ht="12.75">
      <c r="A827" s="1"/>
      <c r="B827" s="1"/>
      <c r="C827" s="1"/>
      <c r="D827" s="1"/>
      <c r="E827" s="1"/>
      <c r="F827" s="1"/>
      <c r="G827" s="1"/>
      <c r="H827" s="1"/>
      <c r="I827" s="1"/>
      <c r="J827" s="1"/>
    </row>
    <row r="828" spans="1:10" ht="12.75">
      <c r="A828" s="1"/>
      <c r="B828" s="1"/>
      <c r="C828" s="1"/>
      <c r="D828" s="1"/>
      <c r="E828" s="1"/>
      <c r="F828" s="1"/>
      <c r="G828" s="1"/>
      <c r="H828" s="1"/>
      <c r="I828" s="1"/>
      <c r="J828" s="1"/>
    </row>
    <row r="829" spans="1:10" ht="12.75">
      <c r="A829" s="1"/>
      <c r="B829" s="1"/>
      <c r="C829" s="1"/>
      <c r="D829" s="1"/>
      <c r="E829" s="1"/>
      <c r="F829" s="1"/>
      <c r="G829" s="1"/>
      <c r="H829" s="1"/>
      <c r="I829" s="1"/>
      <c r="J829" s="1"/>
    </row>
    <row r="830" spans="1:10" ht="12.75">
      <c r="A830" s="1"/>
      <c r="B830" s="1"/>
      <c r="C830" s="1"/>
      <c r="D830" s="1"/>
      <c r="E830" s="1"/>
      <c r="F830" s="1"/>
      <c r="G830" s="1"/>
      <c r="H830" s="1"/>
      <c r="I830" s="1"/>
      <c r="J830" s="1"/>
    </row>
    <row r="831" spans="1:10" ht="12.75">
      <c r="A831" s="1"/>
      <c r="B831" s="1"/>
      <c r="C831" s="1"/>
      <c r="D831" s="1"/>
      <c r="E831" s="1"/>
      <c r="F831" s="1"/>
      <c r="G831" s="1"/>
      <c r="H831" s="1"/>
      <c r="I831" s="1"/>
      <c r="J831" s="1"/>
    </row>
    <row r="832" spans="1:10" ht="12.75">
      <c r="A832" s="1"/>
      <c r="B832" s="1"/>
      <c r="C832" s="1"/>
      <c r="D832" s="1"/>
      <c r="E832" s="1"/>
      <c r="F832" s="1"/>
      <c r="G832" s="1"/>
      <c r="H832" s="1"/>
      <c r="I832" s="1"/>
      <c r="J832" s="1"/>
    </row>
    <row r="833" spans="1:10" ht="12.75">
      <c r="A833" s="1"/>
      <c r="B833" s="1"/>
      <c r="C833" s="1"/>
      <c r="D833" s="1"/>
      <c r="E833" s="1"/>
      <c r="F833" s="1"/>
      <c r="G833" s="1"/>
      <c r="H833" s="1"/>
      <c r="I833" s="1"/>
      <c r="J833" s="1"/>
    </row>
    <row r="834" spans="1:10" ht="12.75">
      <c r="A834" s="1"/>
      <c r="B834" s="1"/>
      <c r="C834" s="1"/>
      <c r="D834" s="1"/>
      <c r="E834" s="1"/>
      <c r="F834" s="1"/>
      <c r="G834" s="1"/>
      <c r="H834" s="1"/>
      <c r="I834" s="1"/>
      <c r="J834" s="1"/>
    </row>
    <row r="835" spans="1:10" ht="12.75">
      <c r="A835" s="1"/>
      <c r="B835" s="1"/>
      <c r="C835" s="1"/>
      <c r="D835" s="1"/>
      <c r="E835" s="1"/>
      <c r="F835" s="1"/>
      <c r="G835" s="1"/>
      <c r="H835" s="1"/>
      <c r="I835" s="1"/>
      <c r="J835" s="1"/>
    </row>
    <row r="836" spans="1:10" ht="12.75">
      <c r="A836" s="1"/>
      <c r="B836" s="1"/>
      <c r="C836" s="1"/>
      <c r="D836" s="1"/>
      <c r="E836" s="1"/>
      <c r="F836" s="1"/>
      <c r="G836" s="1"/>
      <c r="H836" s="1"/>
      <c r="I836" s="1"/>
      <c r="J836" s="1"/>
    </row>
    <row r="837" spans="1:10" ht="12.75">
      <c r="A837" s="1"/>
      <c r="B837" s="1"/>
      <c r="C837" s="1"/>
      <c r="D837" s="1"/>
      <c r="E837" s="1"/>
      <c r="F837" s="1"/>
      <c r="G837" s="1"/>
      <c r="H837" s="1"/>
      <c r="I837" s="1"/>
      <c r="J837" s="1"/>
    </row>
    <row r="838" spans="1:10" ht="12.75">
      <c r="A838" s="1"/>
      <c r="B838" s="1"/>
      <c r="C838" s="1"/>
      <c r="D838" s="1"/>
      <c r="E838" s="1"/>
      <c r="F838" s="1"/>
      <c r="G838" s="1"/>
      <c r="H838" s="1"/>
      <c r="I838" s="1"/>
      <c r="J838" s="1"/>
    </row>
    <row r="839" spans="1:10" ht="12.75">
      <c r="A839" s="1"/>
      <c r="B839" s="1"/>
      <c r="C839" s="1"/>
      <c r="D839" s="1"/>
      <c r="E839" s="1"/>
      <c r="F839" s="1"/>
      <c r="G839" s="1"/>
      <c r="H839" s="1"/>
      <c r="I839" s="1"/>
      <c r="J839" s="1"/>
    </row>
    <row r="840" spans="1:10" ht="12.75">
      <c r="A840" s="1"/>
      <c r="B840" s="1"/>
      <c r="C840" s="1"/>
      <c r="D840" s="1"/>
      <c r="E840" s="1"/>
      <c r="F840" s="1"/>
      <c r="G840" s="1"/>
      <c r="H840" s="1"/>
      <c r="I840" s="1"/>
      <c r="J840" s="1"/>
    </row>
    <row r="841" spans="1:10" ht="12.75">
      <c r="A841" s="1"/>
      <c r="B841" s="1"/>
      <c r="C841" s="1"/>
      <c r="D841" s="1"/>
      <c r="E841" s="1"/>
      <c r="F841" s="1"/>
      <c r="G841" s="1"/>
      <c r="H841" s="1"/>
      <c r="I841" s="1"/>
      <c r="J841" s="1"/>
    </row>
    <row r="842" spans="1:10" ht="12.75">
      <c r="A842" s="1"/>
      <c r="B842" s="1"/>
      <c r="C842" s="1"/>
      <c r="D842" s="1"/>
      <c r="E842" s="1"/>
      <c r="F842" s="1"/>
      <c r="G842" s="1"/>
      <c r="H842" s="1"/>
      <c r="I842" s="1"/>
      <c r="J842" s="1"/>
    </row>
    <row r="843" spans="1:10" ht="12.75">
      <c r="A843" s="1"/>
      <c r="B843" s="1"/>
      <c r="C843" s="1"/>
      <c r="D843" s="1"/>
      <c r="E843" s="1"/>
      <c r="F843" s="1"/>
      <c r="G843" s="1"/>
      <c r="H843" s="1"/>
      <c r="I843" s="1"/>
      <c r="J843" s="1"/>
    </row>
    <row r="844" spans="1:10" ht="12.75">
      <c r="A844" s="1"/>
      <c r="B844" s="1"/>
      <c r="C844" s="1"/>
      <c r="D844" s="1"/>
      <c r="E844" s="1"/>
      <c r="F844" s="1"/>
      <c r="G844" s="1"/>
      <c r="H844" s="1"/>
      <c r="I844" s="1"/>
      <c r="J844" s="1"/>
    </row>
    <row r="845" spans="1:10" ht="12.75">
      <c r="A845" s="1"/>
      <c r="B845" s="1"/>
      <c r="C845" s="1"/>
      <c r="D845" s="1"/>
      <c r="E845" s="1"/>
      <c r="F845" s="1"/>
      <c r="G845" s="1"/>
      <c r="H845" s="1"/>
      <c r="I845" s="1"/>
      <c r="J845" s="1"/>
    </row>
    <row r="846" spans="1:10" ht="12.75">
      <c r="A846" s="1"/>
      <c r="B846" s="1"/>
      <c r="C846" s="1"/>
      <c r="D846" s="1"/>
      <c r="E846" s="1"/>
      <c r="F846" s="1"/>
      <c r="G846" s="1"/>
      <c r="H846" s="1"/>
      <c r="I846" s="1"/>
      <c r="J846" s="1"/>
    </row>
    <row r="847" spans="1:10" ht="12.75">
      <c r="A847" s="1"/>
      <c r="B847" s="1"/>
      <c r="C847" s="1"/>
      <c r="D847" s="1"/>
      <c r="E847" s="1"/>
      <c r="F847" s="1"/>
      <c r="G847" s="1"/>
      <c r="H847" s="1"/>
      <c r="I847" s="1"/>
      <c r="J847" s="1"/>
    </row>
    <row r="848" spans="1:10" ht="12.75">
      <c r="A848" s="1"/>
      <c r="B848" s="1"/>
      <c r="C848" s="1"/>
      <c r="D848" s="1"/>
      <c r="E848" s="1"/>
      <c r="F848" s="1"/>
      <c r="G848" s="1"/>
      <c r="H848" s="1"/>
      <c r="I848" s="1"/>
      <c r="J848" s="1"/>
    </row>
    <row r="849" spans="1:10" ht="12.75">
      <c r="A849" s="1"/>
      <c r="B849" s="1"/>
      <c r="C849" s="1"/>
      <c r="D849" s="1"/>
      <c r="E849" s="1"/>
      <c r="F849" s="1"/>
      <c r="G849" s="1"/>
      <c r="H849" s="1"/>
      <c r="I849" s="1"/>
      <c r="J849" s="1"/>
    </row>
    <row r="850" spans="1:10" ht="12.75">
      <c r="A850" s="1"/>
      <c r="B850" s="1"/>
      <c r="C850" s="1"/>
      <c r="D850" s="1"/>
      <c r="E850" s="1"/>
      <c r="F850" s="1"/>
      <c r="G850" s="1"/>
      <c r="H850" s="1"/>
      <c r="I850" s="1"/>
      <c r="J850" s="1"/>
    </row>
    <row r="851" spans="1:10" ht="12.75">
      <c r="A851" s="1"/>
      <c r="B851" s="1"/>
      <c r="C851" s="1"/>
      <c r="D851" s="1"/>
      <c r="E851" s="1"/>
      <c r="F851" s="1"/>
      <c r="G851" s="1"/>
      <c r="H851" s="1"/>
      <c r="I851" s="1"/>
      <c r="J851" s="1"/>
    </row>
    <row r="852" spans="1:10" ht="12.75">
      <c r="A852" s="1"/>
      <c r="B852" s="1"/>
      <c r="C852" s="1"/>
      <c r="D852" s="1"/>
      <c r="E852" s="1"/>
      <c r="F852" s="1"/>
      <c r="G852" s="1"/>
      <c r="H852" s="1"/>
      <c r="I852" s="1"/>
      <c r="J852" s="1"/>
    </row>
    <row r="853" spans="1:10" ht="12.75">
      <c r="A853" s="1"/>
      <c r="B853" s="1"/>
      <c r="C853" s="1"/>
      <c r="D853" s="1"/>
      <c r="E853" s="1"/>
      <c r="F853" s="1"/>
      <c r="G853" s="1"/>
      <c r="H853" s="1"/>
      <c r="I853" s="1"/>
      <c r="J853" s="1"/>
    </row>
    <row r="854" spans="1:10" ht="12.75">
      <c r="A854" s="1"/>
      <c r="B854" s="1"/>
      <c r="C854" s="1"/>
      <c r="D854" s="1"/>
      <c r="E854" s="1"/>
      <c r="F854" s="1"/>
      <c r="G854" s="1"/>
      <c r="H854" s="1"/>
      <c r="I854" s="1"/>
      <c r="J854" s="1"/>
    </row>
    <row r="855" spans="1:10" ht="12.75">
      <c r="A855" s="1"/>
      <c r="B855" s="1"/>
      <c r="C855" s="1"/>
      <c r="D855" s="1"/>
      <c r="E855" s="1"/>
      <c r="F855" s="1"/>
      <c r="G855" s="1"/>
      <c r="H855" s="1"/>
      <c r="I855" s="1"/>
      <c r="J855" s="1"/>
    </row>
    <row r="856" spans="1:10" ht="12.75">
      <c r="A856" s="1"/>
      <c r="B856" s="1"/>
      <c r="C856" s="1"/>
      <c r="D856" s="1"/>
      <c r="E856" s="1"/>
      <c r="F856" s="1"/>
      <c r="G856" s="1"/>
      <c r="H856" s="1"/>
      <c r="I856" s="1"/>
      <c r="J856" s="1"/>
    </row>
    <row r="857" spans="1:10" ht="12.75">
      <c r="A857" s="1"/>
      <c r="B857" s="1"/>
      <c r="C857" s="1"/>
      <c r="D857" s="1"/>
      <c r="E857" s="1"/>
      <c r="F857" s="1"/>
      <c r="G857" s="1"/>
      <c r="H857" s="1"/>
      <c r="I857" s="1"/>
      <c r="J857" s="1"/>
    </row>
    <row r="858" spans="1:10" ht="12.75">
      <c r="A858" s="1"/>
      <c r="B858" s="1"/>
      <c r="C858" s="1"/>
      <c r="D858" s="1"/>
      <c r="E858" s="1"/>
      <c r="F858" s="1"/>
      <c r="G858" s="1"/>
      <c r="H858" s="1"/>
      <c r="I858" s="1"/>
      <c r="J858" s="1"/>
    </row>
    <row r="859" spans="1:10" ht="12.75">
      <c r="A859" s="1"/>
      <c r="B859" s="1"/>
      <c r="C859" s="1"/>
      <c r="D859" s="1"/>
      <c r="E859" s="1"/>
      <c r="F859" s="1"/>
      <c r="G859" s="1"/>
      <c r="H859" s="1"/>
      <c r="I859" s="1"/>
      <c r="J859" s="1"/>
    </row>
    <row r="860" spans="1:10" ht="12.75">
      <c r="A860" s="1"/>
      <c r="B860" s="1"/>
      <c r="C860" s="1"/>
      <c r="D860" s="1"/>
      <c r="E860" s="1"/>
      <c r="F860" s="1"/>
      <c r="G860" s="1"/>
      <c r="H860" s="1"/>
      <c r="I860" s="1"/>
      <c r="J860" s="1"/>
    </row>
    <row r="861" spans="1:10" ht="12.75">
      <c r="A861" s="1"/>
      <c r="B861" s="1"/>
      <c r="C861" s="1"/>
      <c r="D861" s="1"/>
      <c r="E861" s="1"/>
      <c r="F861" s="1"/>
      <c r="G861" s="1"/>
      <c r="H861" s="1"/>
      <c r="I861" s="1"/>
      <c r="J861" s="1"/>
    </row>
    <row r="862" spans="1:10" ht="12.75">
      <c r="A862" s="1"/>
      <c r="B862" s="1"/>
      <c r="C862" s="1"/>
      <c r="D862" s="1"/>
      <c r="E862" s="1"/>
      <c r="F862" s="1"/>
      <c r="G862" s="1"/>
      <c r="H862" s="1"/>
      <c r="I862" s="1"/>
      <c r="J862" s="1"/>
    </row>
    <row r="863" spans="1:10" ht="12.75">
      <c r="A863" s="1"/>
      <c r="B863" s="1"/>
      <c r="C863" s="1"/>
      <c r="D863" s="1"/>
      <c r="E863" s="1"/>
      <c r="F863" s="1"/>
      <c r="G863" s="1"/>
      <c r="H863" s="1"/>
      <c r="I863" s="1"/>
      <c r="J863" s="1"/>
    </row>
    <row r="864" spans="1:10" ht="12.75">
      <c r="A864" s="1"/>
      <c r="B864" s="1"/>
      <c r="C864" s="1"/>
      <c r="D864" s="1"/>
      <c r="E864" s="1"/>
      <c r="F864" s="1"/>
      <c r="G864" s="1"/>
      <c r="H864" s="1"/>
      <c r="I864" s="1"/>
      <c r="J864" s="1"/>
    </row>
    <row r="865" spans="1:10" ht="12.75">
      <c r="A865" s="1"/>
      <c r="B865" s="1"/>
      <c r="C865" s="1"/>
      <c r="D865" s="1"/>
      <c r="E865" s="1"/>
      <c r="F865" s="1"/>
      <c r="G865" s="1"/>
      <c r="H865" s="1"/>
      <c r="I865" s="1"/>
      <c r="J865" s="1"/>
    </row>
    <row r="866" spans="1:10" ht="12.75">
      <c r="A866" s="1"/>
      <c r="B866" s="1"/>
      <c r="C866" s="1"/>
      <c r="D866" s="1"/>
      <c r="E866" s="1"/>
      <c r="F866" s="1"/>
      <c r="G866" s="1"/>
      <c r="H866" s="1"/>
      <c r="I866" s="1"/>
      <c r="J866" s="1"/>
    </row>
    <row r="867" spans="1:10" ht="12.75">
      <c r="A867" s="1"/>
      <c r="B867" s="1"/>
      <c r="C867" s="1"/>
      <c r="D867" s="1"/>
      <c r="E867" s="1"/>
      <c r="F867" s="1"/>
      <c r="G867" s="1"/>
      <c r="H867" s="1"/>
      <c r="I867" s="1"/>
      <c r="J867" s="1"/>
    </row>
    <row r="868" spans="1:10" ht="12.75">
      <c r="A868" s="1"/>
      <c r="B868" s="1"/>
      <c r="C868" s="1"/>
      <c r="D868" s="1"/>
      <c r="E868" s="1"/>
      <c r="F868" s="1"/>
      <c r="G868" s="1"/>
      <c r="H868" s="1"/>
      <c r="I868" s="1"/>
      <c r="J868" s="1"/>
    </row>
    <row r="869" spans="1:10" ht="12.75">
      <c r="A869" s="1"/>
      <c r="B869" s="1"/>
      <c r="C869" s="1"/>
      <c r="D869" s="1"/>
      <c r="E869" s="1"/>
      <c r="F869" s="1"/>
      <c r="G869" s="1"/>
      <c r="H869" s="1"/>
      <c r="I869" s="1"/>
      <c r="J869" s="1"/>
    </row>
    <row r="870" spans="1:10" ht="12.75">
      <c r="A870" s="1"/>
      <c r="B870" s="1"/>
      <c r="C870" s="1"/>
      <c r="D870" s="1"/>
      <c r="E870" s="1"/>
      <c r="F870" s="1"/>
      <c r="G870" s="1"/>
      <c r="H870" s="1"/>
      <c r="I870" s="1"/>
      <c r="J870" s="1"/>
    </row>
    <row r="871" spans="1:10" ht="12.75">
      <c r="A871" s="1"/>
      <c r="B871" s="1"/>
      <c r="C871" s="1"/>
      <c r="D871" s="1"/>
      <c r="E871" s="1"/>
      <c r="F871" s="1"/>
      <c r="G871" s="1"/>
      <c r="H871" s="1"/>
      <c r="I871" s="1"/>
      <c r="J871" s="1"/>
    </row>
    <row r="872" spans="1:10" ht="12.75">
      <c r="A872" s="1"/>
      <c r="B872" s="1"/>
      <c r="C872" s="1"/>
      <c r="D872" s="1"/>
      <c r="E872" s="1"/>
      <c r="F872" s="1"/>
      <c r="G872" s="1"/>
      <c r="H872" s="1"/>
      <c r="I872" s="1"/>
      <c r="J872" s="1"/>
    </row>
    <row r="873" spans="1:10" ht="12.75">
      <c r="A873" s="1"/>
      <c r="B873" s="1"/>
      <c r="C873" s="1"/>
      <c r="D873" s="1"/>
      <c r="E873" s="1"/>
      <c r="F873" s="1"/>
      <c r="G873" s="1"/>
      <c r="H873" s="1"/>
      <c r="I873" s="1"/>
      <c r="J873" s="1"/>
    </row>
    <row r="874" spans="1:10" ht="12.75">
      <c r="A874" s="1"/>
      <c r="B874" s="1"/>
      <c r="C874" s="1"/>
      <c r="D874" s="1"/>
      <c r="E874" s="1"/>
      <c r="F874" s="1"/>
      <c r="G874" s="1"/>
      <c r="H874" s="1"/>
      <c r="I874" s="1"/>
      <c r="J874" s="1"/>
    </row>
    <row r="875" spans="1:10" ht="12.75">
      <c r="A875" s="1"/>
      <c r="B875" s="1"/>
      <c r="C875" s="1"/>
      <c r="D875" s="1"/>
      <c r="E875" s="1"/>
      <c r="F875" s="1"/>
      <c r="G875" s="1"/>
      <c r="H875" s="1"/>
      <c r="I875" s="1"/>
      <c r="J875" s="1"/>
    </row>
    <row r="876" spans="1:10" ht="12.75">
      <c r="A876" s="1"/>
      <c r="B876" s="1"/>
      <c r="C876" s="1"/>
      <c r="D876" s="1"/>
      <c r="E876" s="1"/>
      <c r="F876" s="1"/>
      <c r="G876" s="1"/>
      <c r="H876" s="1"/>
      <c r="I876" s="1"/>
      <c r="J876" s="1"/>
    </row>
    <row r="877" spans="1:10" ht="12.75">
      <c r="A877" s="1"/>
      <c r="B877" s="1"/>
      <c r="C877" s="1"/>
      <c r="D877" s="1"/>
      <c r="E877" s="1"/>
      <c r="F877" s="1"/>
      <c r="G877" s="1"/>
      <c r="H877" s="1"/>
      <c r="I877" s="1"/>
      <c r="J877" s="1"/>
    </row>
    <row r="878" spans="1:10" ht="12.75">
      <c r="A878" s="1"/>
      <c r="B878" s="1"/>
      <c r="C878" s="1"/>
      <c r="D878" s="1"/>
      <c r="E878" s="1"/>
      <c r="F878" s="1"/>
      <c r="G878" s="1"/>
      <c r="H878" s="1"/>
      <c r="I878" s="1"/>
      <c r="J878" s="1"/>
    </row>
    <row r="879" spans="1:10" ht="12.75">
      <c r="A879" s="1"/>
      <c r="B879" s="1"/>
      <c r="C879" s="1"/>
      <c r="D879" s="1"/>
      <c r="E879" s="1"/>
      <c r="F879" s="1"/>
      <c r="G879" s="1"/>
      <c r="H879" s="1"/>
      <c r="I879" s="1"/>
      <c r="J879" s="1"/>
    </row>
    <row r="880" spans="1:10" ht="12.75">
      <c r="A880" s="1"/>
      <c r="B880" s="1"/>
      <c r="C880" s="1"/>
      <c r="D880" s="1"/>
      <c r="E880" s="1"/>
      <c r="F880" s="1"/>
      <c r="G880" s="1"/>
      <c r="H880" s="1"/>
      <c r="I880" s="1"/>
      <c r="J880" s="1"/>
    </row>
    <row r="881" spans="1:10" ht="12.75">
      <c r="A881" s="1"/>
      <c r="B881" s="1"/>
      <c r="C881" s="1"/>
      <c r="D881" s="1"/>
      <c r="E881" s="1"/>
      <c r="F881" s="1"/>
      <c r="G881" s="1"/>
      <c r="H881" s="1"/>
      <c r="I881" s="1"/>
      <c r="J881" s="1"/>
    </row>
    <row r="882" spans="1:10" ht="12.75">
      <c r="A882" s="1"/>
      <c r="B882" s="1"/>
      <c r="C882" s="1"/>
      <c r="D882" s="1"/>
      <c r="E882" s="1"/>
      <c r="F882" s="1"/>
      <c r="G882" s="1"/>
      <c r="H882" s="1"/>
      <c r="I882" s="1"/>
      <c r="J882" s="1"/>
    </row>
    <row r="883" spans="1:10" ht="12.75">
      <c r="A883" s="1"/>
      <c r="B883" s="1"/>
      <c r="C883" s="1"/>
      <c r="D883" s="1"/>
      <c r="E883" s="1"/>
      <c r="F883" s="1"/>
      <c r="G883" s="1"/>
      <c r="H883" s="1"/>
      <c r="I883" s="1"/>
      <c r="J883" s="1"/>
    </row>
    <row r="884" spans="1:10" ht="12.75">
      <c r="A884" s="1"/>
      <c r="B884" s="1"/>
      <c r="C884" s="1"/>
      <c r="D884" s="1"/>
      <c r="E884" s="1"/>
      <c r="F884" s="1"/>
      <c r="G884" s="1"/>
      <c r="H884" s="1"/>
      <c r="I884" s="1"/>
      <c r="J884" s="1"/>
    </row>
    <row r="885" spans="1:10" ht="12.75">
      <c r="A885" s="1"/>
      <c r="B885" s="1"/>
      <c r="C885" s="1"/>
      <c r="D885" s="1"/>
      <c r="E885" s="1"/>
      <c r="F885" s="1"/>
      <c r="G885" s="1"/>
      <c r="H885" s="1"/>
      <c r="I885" s="1"/>
      <c r="J885" s="1"/>
    </row>
    <row r="886" spans="1:10" ht="12.75">
      <c r="A886" s="1"/>
      <c r="B886" s="1"/>
      <c r="C886" s="1"/>
      <c r="D886" s="1"/>
      <c r="E886" s="1"/>
      <c r="F886" s="1"/>
      <c r="G886" s="1"/>
      <c r="H886" s="1"/>
      <c r="I886" s="1"/>
      <c r="J886" s="1"/>
    </row>
    <row r="887" spans="1:10" ht="12.75">
      <c r="A887" s="1"/>
      <c r="B887" s="1"/>
      <c r="C887" s="1"/>
      <c r="D887" s="1"/>
      <c r="E887" s="1"/>
      <c r="F887" s="1"/>
      <c r="G887" s="1"/>
      <c r="H887" s="1"/>
      <c r="I887" s="1"/>
      <c r="J887" s="1"/>
    </row>
    <row r="888" spans="1:10" ht="12.75">
      <c r="A888" s="1"/>
      <c r="B888" s="1"/>
      <c r="C888" s="1"/>
      <c r="D888" s="1"/>
      <c r="E888" s="1"/>
      <c r="F888" s="1"/>
      <c r="G888" s="1"/>
      <c r="H888" s="1"/>
      <c r="I888" s="1"/>
      <c r="J888" s="1"/>
    </row>
    <row r="889" spans="1:10" ht="12.75">
      <c r="A889" s="1"/>
      <c r="B889" s="1"/>
      <c r="C889" s="1"/>
      <c r="D889" s="1"/>
      <c r="E889" s="1"/>
      <c r="F889" s="1"/>
      <c r="G889" s="1"/>
      <c r="H889" s="1"/>
      <c r="I889" s="1"/>
      <c r="J889" s="1"/>
    </row>
    <row r="890" spans="1:10" ht="12.75">
      <c r="A890" s="1"/>
      <c r="B890" s="1"/>
      <c r="C890" s="1"/>
      <c r="D890" s="1"/>
      <c r="E890" s="1"/>
      <c r="F890" s="1"/>
      <c r="G890" s="1"/>
      <c r="H890" s="1"/>
      <c r="I890" s="1"/>
      <c r="J890" s="1"/>
    </row>
    <row r="891" spans="1:10" ht="12.75">
      <c r="A891" s="1"/>
      <c r="B891" s="1"/>
      <c r="C891" s="1"/>
      <c r="D891" s="1"/>
      <c r="E891" s="1"/>
      <c r="F891" s="1"/>
      <c r="G891" s="1"/>
      <c r="H891" s="1"/>
      <c r="I891" s="1"/>
      <c r="J891" s="1"/>
    </row>
    <row r="892" spans="1:10" ht="12.75">
      <c r="A892" s="1"/>
      <c r="B892" s="1"/>
      <c r="C892" s="1"/>
      <c r="D892" s="1"/>
      <c r="E892" s="1"/>
      <c r="F892" s="1"/>
      <c r="G892" s="1"/>
      <c r="H892" s="1"/>
      <c r="I892" s="1"/>
      <c r="J892" s="1"/>
    </row>
    <row r="893" spans="1:10" ht="12.75">
      <c r="A893" s="1"/>
      <c r="B893" s="1"/>
      <c r="C893" s="1"/>
      <c r="D893" s="1"/>
      <c r="E893" s="1"/>
      <c r="F893" s="1"/>
      <c r="G893" s="1"/>
      <c r="H893" s="1"/>
      <c r="I893" s="1"/>
      <c r="J893" s="1"/>
    </row>
    <row r="894" spans="1:10" ht="12.75">
      <c r="A894" s="1"/>
      <c r="B894" s="1"/>
      <c r="C894" s="1"/>
      <c r="D894" s="1"/>
      <c r="E894" s="1"/>
      <c r="F894" s="1"/>
      <c r="G894" s="1"/>
      <c r="H894" s="1"/>
      <c r="I894" s="1"/>
      <c r="J894" s="1"/>
    </row>
    <row r="895" spans="1:10" ht="12.75">
      <c r="A895" s="1"/>
      <c r="B895" s="1"/>
      <c r="C895" s="1"/>
      <c r="D895" s="1"/>
      <c r="E895" s="1"/>
      <c r="F895" s="1"/>
      <c r="G895" s="1"/>
      <c r="H895" s="1"/>
      <c r="I895" s="1"/>
      <c r="J895" s="1"/>
    </row>
    <row r="896" spans="1:10" ht="12.75">
      <c r="A896" s="1"/>
      <c r="B896" s="1"/>
      <c r="C896" s="1"/>
      <c r="D896" s="1"/>
      <c r="E896" s="1"/>
      <c r="F896" s="1"/>
      <c r="G896" s="1"/>
      <c r="H896" s="1"/>
      <c r="I896" s="1"/>
      <c r="J896" s="1"/>
    </row>
    <row r="897" spans="1:10" ht="12.75">
      <c r="A897" s="1"/>
      <c r="B897" s="1"/>
      <c r="C897" s="1"/>
      <c r="D897" s="1"/>
      <c r="E897" s="1"/>
      <c r="F897" s="1"/>
      <c r="G897" s="1"/>
      <c r="H897" s="1"/>
      <c r="I897" s="1"/>
      <c r="J897" s="1"/>
    </row>
    <row r="898" spans="1:10" ht="12.75">
      <c r="A898" s="1"/>
      <c r="B898" s="1"/>
      <c r="C898" s="1"/>
      <c r="D898" s="1"/>
      <c r="E898" s="1"/>
      <c r="F898" s="1"/>
      <c r="G898" s="1"/>
      <c r="H898" s="1"/>
      <c r="I898" s="1"/>
      <c r="J898" s="1"/>
    </row>
    <row r="899" spans="1:10" ht="12.75">
      <c r="A899" s="1"/>
      <c r="B899" s="1"/>
      <c r="C899" s="1"/>
      <c r="D899" s="1"/>
      <c r="E899" s="1"/>
      <c r="F899" s="1"/>
      <c r="G899" s="1"/>
      <c r="H899" s="1"/>
      <c r="I899" s="1"/>
      <c r="J899" s="1"/>
    </row>
    <row r="900" spans="1:10" ht="12.75">
      <c r="A900" s="1"/>
      <c r="B900" s="1"/>
      <c r="C900" s="1"/>
      <c r="D900" s="1"/>
      <c r="E900" s="1"/>
      <c r="F900" s="1"/>
      <c r="G900" s="1"/>
      <c r="H900" s="1"/>
      <c r="I900" s="1"/>
      <c r="J900" s="1"/>
    </row>
    <row r="901" spans="1:10" ht="12.75">
      <c r="A901" s="1"/>
      <c r="B901" s="1"/>
      <c r="C901" s="1"/>
      <c r="D901" s="1"/>
      <c r="E901" s="1"/>
      <c r="F901" s="1"/>
      <c r="G901" s="1"/>
      <c r="H901" s="1"/>
      <c r="I901" s="1"/>
      <c r="J901" s="1"/>
    </row>
    <row r="902" spans="1:10" ht="12.75">
      <c r="A902" s="1"/>
      <c r="B902" s="1"/>
      <c r="C902" s="1"/>
      <c r="D902" s="1"/>
      <c r="E902" s="1"/>
      <c r="F902" s="1"/>
      <c r="G902" s="1"/>
      <c r="H902" s="1"/>
      <c r="I902" s="1"/>
      <c r="J902" s="1"/>
    </row>
    <row r="903" spans="1:10" ht="12.75">
      <c r="A903" s="1"/>
      <c r="B903" s="1"/>
      <c r="C903" s="1"/>
      <c r="D903" s="1"/>
      <c r="E903" s="1"/>
      <c r="F903" s="1"/>
      <c r="G903" s="1"/>
      <c r="H903" s="1"/>
      <c r="I903" s="1"/>
      <c r="J903" s="1"/>
    </row>
    <row r="904" spans="1:10" ht="12.75">
      <c r="A904" s="1"/>
      <c r="B904" s="1"/>
      <c r="C904" s="1"/>
      <c r="D904" s="1"/>
      <c r="E904" s="1"/>
      <c r="F904" s="1"/>
      <c r="G904" s="1"/>
      <c r="H904" s="1"/>
      <c r="I904" s="1"/>
      <c r="J904" s="1"/>
    </row>
    <row r="905" spans="1:10" ht="12.75">
      <c r="A905" s="1"/>
      <c r="B905" s="1"/>
      <c r="C905" s="1"/>
      <c r="D905" s="1"/>
      <c r="E905" s="1"/>
      <c r="F905" s="1"/>
      <c r="G905" s="1"/>
      <c r="H905" s="1"/>
      <c r="I905" s="1"/>
      <c r="J905" s="1"/>
    </row>
    <row r="906" spans="1:10" ht="12.75">
      <c r="A906" s="1"/>
      <c r="B906" s="1"/>
      <c r="C906" s="1"/>
      <c r="D906" s="1"/>
      <c r="E906" s="1"/>
      <c r="F906" s="1"/>
      <c r="G906" s="1"/>
      <c r="H906" s="1"/>
      <c r="I906" s="1"/>
      <c r="J906" s="1"/>
    </row>
    <row r="907" spans="1:10" ht="12.75">
      <c r="A907" s="1"/>
      <c r="B907" s="1"/>
      <c r="C907" s="1"/>
      <c r="D907" s="1"/>
      <c r="E907" s="1"/>
      <c r="F907" s="1"/>
      <c r="G907" s="1"/>
      <c r="H907" s="1"/>
      <c r="I907" s="1"/>
      <c r="J907" s="1"/>
    </row>
    <row r="908" spans="1:10" ht="12.75">
      <c r="A908" s="1"/>
      <c r="B908" s="1"/>
      <c r="C908" s="1"/>
      <c r="D908" s="1"/>
      <c r="E908" s="1"/>
      <c r="F908" s="1"/>
      <c r="G908" s="1"/>
      <c r="H908" s="1"/>
      <c r="I908" s="1"/>
      <c r="J908" s="1"/>
    </row>
    <row r="909" spans="1:10" ht="12.75">
      <c r="A909" s="1"/>
      <c r="B909" s="1"/>
      <c r="C909" s="1"/>
      <c r="D909" s="1"/>
      <c r="E909" s="1"/>
      <c r="F909" s="1"/>
      <c r="G909" s="1"/>
      <c r="H909" s="1"/>
      <c r="I909" s="1"/>
      <c r="J909" s="1"/>
    </row>
    <row r="910" spans="1:10" ht="12.75">
      <c r="A910" s="1"/>
      <c r="B910" s="1"/>
      <c r="C910" s="1"/>
      <c r="D910" s="1"/>
      <c r="E910" s="1"/>
      <c r="F910" s="1"/>
      <c r="G910" s="1"/>
      <c r="H910" s="1"/>
      <c r="I910" s="1"/>
      <c r="J910" s="1"/>
    </row>
    <row r="911" spans="1:10" ht="12.75">
      <c r="A911" s="1"/>
      <c r="B911" s="1"/>
      <c r="C911" s="1"/>
      <c r="D911" s="1"/>
      <c r="E911" s="1"/>
      <c r="F911" s="1"/>
      <c r="G911" s="1"/>
      <c r="H911" s="1"/>
      <c r="I911" s="1"/>
      <c r="J911" s="1"/>
    </row>
    <row r="912" spans="1:10" ht="12.75">
      <c r="A912" s="1"/>
      <c r="B912" s="1"/>
      <c r="C912" s="1"/>
      <c r="D912" s="1"/>
      <c r="E912" s="1"/>
      <c r="F912" s="1"/>
      <c r="G912" s="1"/>
      <c r="H912" s="1"/>
      <c r="I912" s="1"/>
      <c r="J912" s="1"/>
    </row>
    <row r="913" spans="1:10" ht="12.75">
      <c r="A913" s="1"/>
      <c r="B913" s="1"/>
      <c r="C913" s="1"/>
      <c r="D913" s="1"/>
      <c r="E913" s="1"/>
      <c r="F913" s="1"/>
      <c r="G913" s="1"/>
      <c r="H913" s="1"/>
      <c r="I913" s="1"/>
      <c r="J913" s="1"/>
    </row>
    <row r="914" spans="1:10" ht="12.75">
      <c r="A914" s="1"/>
      <c r="B914" s="1"/>
      <c r="C914" s="1"/>
      <c r="D914" s="1"/>
      <c r="E914" s="1"/>
      <c r="F914" s="1"/>
      <c r="G914" s="1"/>
      <c r="H914" s="1"/>
      <c r="I914" s="1"/>
      <c r="J914" s="1"/>
    </row>
    <row r="915" spans="1:10" ht="12.75">
      <c r="A915" s="1"/>
      <c r="B915" s="1"/>
      <c r="C915" s="1"/>
      <c r="D915" s="1"/>
      <c r="E915" s="1"/>
      <c r="F915" s="1"/>
      <c r="G915" s="1"/>
      <c r="H915" s="1"/>
      <c r="I915" s="1"/>
      <c r="J915" s="1"/>
    </row>
    <row r="916" spans="1:10" ht="12.75">
      <c r="A916" s="1"/>
      <c r="B916" s="1"/>
      <c r="C916" s="1"/>
      <c r="D916" s="1"/>
      <c r="E916" s="1"/>
      <c r="F916" s="1"/>
      <c r="G916" s="1"/>
      <c r="H916" s="1"/>
      <c r="I916" s="1"/>
      <c r="J916" s="1"/>
    </row>
    <row r="917" spans="1:10" ht="12.75">
      <c r="A917" s="1"/>
      <c r="B917" s="1"/>
      <c r="C917" s="1"/>
      <c r="D917" s="1"/>
      <c r="E917" s="1"/>
      <c r="F917" s="1"/>
      <c r="G917" s="1"/>
      <c r="H917" s="1"/>
      <c r="I917" s="1"/>
      <c r="J917" s="1"/>
    </row>
    <row r="918" spans="1:10" ht="12.75">
      <c r="A918" s="1"/>
      <c r="B918" s="1"/>
      <c r="C918" s="1"/>
      <c r="D918" s="1"/>
      <c r="E918" s="1"/>
      <c r="F918" s="1"/>
      <c r="G918" s="1"/>
      <c r="H918" s="1"/>
      <c r="I918" s="1"/>
      <c r="J918" s="1"/>
    </row>
    <row r="919" spans="1:10" ht="12.75">
      <c r="A919" s="1"/>
      <c r="B919" s="1"/>
      <c r="C919" s="1"/>
      <c r="D919" s="1"/>
      <c r="E919" s="1"/>
      <c r="F919" s="1"/>
      <c r="G919" s="1"/>
      <c r="H919" s="1"/>
      <c r="I919" s="1"/>
      <c r="J919" s="1"/>
    </row>
    <row r="920" spans="1:10" ht="12.75">
      <c r="A920" s="1"/>
      <c r="B920" s="1"/>
      <c r="C920" s="1"/>
      <c r="D920" s="1"/>
      <c r="E920" s="1"/>
      <c r="F920" s="1"/>
      <c r="G920" s="1"/>
      <c r="H920" s="1"/>
      <c r="I920" s="1"/>
      <c r="J920" s="1"/>
    </row>
    <row r="921" spans="1:10" ht="12.75">
      <c r="A921" s="1"/>
      <c r="B921" s="1"/>
      <c r="C921" s="1"/>
      <c r="D921" s="1"/>
      <c r="E921" s="1"/>
      <c r="F921" s="1"/>
      <c r="G921" s="1"/>
      <c r="H921" s="1"/>
      <c r="I921" s="1"/>
      <c r="J921" s="1"/>
    </row>
    <row r="922" spans="1:10" ht="12.75">
      <c r="A922" s="1"/>
      <c r="B922" s="1"/>
      <c r="C922" s="1"/>
      <c r="D922" s="1"/>
      <c r="E922" s="1"/>
      <c r="F922" s="1"/>
      <c r="G922" s="1"/>
      <c r="H922" s="1"/>
      <c r="I922" s="1"/>
      <c r="J922" s="1"/>
    </row>
    <row r="923" spans="1:10" ht="12.75">
      <c r="A923" s="1"/>
      <c r="B923" s="1"/>
      <c r="C923" s="1"/>
      <c r="D923" s="1"/>
      <c r="E923" s="1"/>
      <c r="F923" s="1"/>
      <c r="G923" s="1"/>
      <c r="H923" s="1"/>
      <c r="I923" s="1"/>
      <c r="J923" s="1"/>
    </row>
    <row r="924" spans="1:10" ht="12.75">
      <c r="A924" s="1"/>
      <c r="B924" s="1"/>
      <c r="C924" s="1"/>
      <c r="D924" s="1"/>
      <c r="E924" s="1"/>
      <c r="F924" s="1"/>
      <c r="G924" s="1"/>
      <c r="H924" s="1"/>
      <c r="I924" s="1"/>
      <c r="J924" s="1"/>
    </row>
    <row r="925" spans="1:10" ht="12.75">
      <c r="A925" s="1"/>
      <c r="B925" s="1"/>
      <c r="C925" s="1"/>
      <c r="D925" s="1"/>
      <c r="E925" s="1"/>
      <c r="F925" s="1"/>
      <c r="G925" s="1"/>
      <c r="H925" s="1"/>
      <c r="I925" s="1"/>
      <c r="J925" s="1"/>
    </row>
    <row r="926" spans="1:10" ht="12.75">
      <c r="A926" s="1"/>
      <c r="B926" s="1"/>
      <c r="C926" s="1"/>
      <c r="D926" s="1"/>
      <c r="E926" s="1"/>
      <c r="F926" s="1"/>
      <c r="G926" s="1"/>
      <c r="H926" s="1"/>
      <c r="I926" s="1"/>
      <c r="J926" s="1"/>
    </row>
    <row r="927" spans="1:10" ht="12.75">
      <c r="A927" s="1"/>
      <c r="B927" s="1"/>
      <c r="C927" s="1"/>
      <c r="D927" s="1"/>
      <c r="E927" s="1"/>
      <c r="F927" s="1"/>
      <c r="G927" s="1"/>
      <c r="H927" s="1"/>
      <c r="I927" s="1"/>
      <c r="J927" s="1"/>
    </row>
    <row r="928" spans="1:10" ht="12.75">
      <c r="A928" s="1"/>
      <c r="B928" s="1"/>
      <c r="C928" s="1"/>
      <c r="D928" s="1"/>
      <c r="E928" s="1"/>
      <c r="F928" s="1"/>
      <c r="G928" s="1"/>
      <c r="H928" s="1"/>
      <c r="I928" s="1"/>
      <c r="J928" s="1"/>
    </row>
    <row r="929" spans="1:10" ht="12.75">
      <c r="A929" s="1"/>
      <c r="B929" s="1"/>
      <c r="C929" s="1"/>
      <c r="D929" s="1"/>
      <c r="E929" s="1"/>
      <c r="F929" s="1"/>
      <c r="G929" s="1"/>
      <c r="H929" s="1"/>
      <c r="I929" s="1"/>
      <c r="J929" s="1"/>
    </row>
    <row r="930" spans="1:10" ht="12.75">
      <c r="A930" s="1"/>
      <c r="B930" s="1"/>
      <c r="C930" s="1"/>
      <c r="D930" s="1"/>
      <c r="E930" s="1"/>
      <c r="F930" s="1"/>
      <c r="G930" s="1"/>
      <c r="H930" s="1"/>
      <c r="I930" s="1"/>
      <c r="J930" s="1"/>
    </row>
    <row r="931" spans="1:10" ht="12.75">
      <c r="A931" s="1"/>
      <c r="B931" s="1"/>
      <c r="C931" s="1"/>
      <c r="D931" s="1"/>
      <c r="E931" s="1"/>
      <c r="F931" s="1"/>
      <c r="G931" s="1"/>
      <c r="H931" s="1"/>
      <c r="I931" s="1"/>
      <c r="J931" s="1"/>
    </row>
    <row r="932" spans="1:10" ht="12.75">
      <c r="A932" s="1"/>
      <c r="B932" s="1"/>
      <c r="C932" s="1"/>
      <c r="D932" s="1"/>
      <c r="E932" s="1"/>
      <c r="F932" s="1"/>
      <c r="G932" s="1"/>
      <c r="H932" s="1"/>
      <c r="I932" s="1"/>
      <c r="J932" s="1"/>
    </row>
    <row r="933" spans="1:10" ht="12.75">
      <c r="A933" s="1"/>
      <c r="B933" s="1"/>
      <c r="C933" s="1"/>
      <c r="D933" s="1"/>
      <c r="E933" s="1"/>
      <c r="F933" s="1"/>
      <c r="G933" s="1"/>
      <c r="H933" s="1"/>
      <c r="I933" s="1"/>
      <c r="J933" s="1"/>
    </row>
    <row r="934" spans="1:10" ht="12.75">
      <c r="A934" s="1"/>
      <c r="B934" s="1"/>
      <c r="C934" s="1"/>
      <c r="D934" s="1"/>
      <c r="E934" s="1"/>
      <c r="F934" s="1"/>
      <c r="G934" s="1"/>
      <c r="H934" s="1"/>
      <c r="I934" s="1"/>
      <c r="J934" s="1"/>
    </row>
    <row r="935" spans="1:10" ht="12.75">
      <c r="A935" s="1"/>
      <c r="B935" s="1"/>
      <c r="C935" s="1"/>
      <c r="D935" s="1"/>
      <c r="E935" s="1"/>
      <c r="F935" s="1"/>
      <c r="G935" s="1"/>
      <c r="H935" s="1"/>
      <c r="I935" s="1"/>
      <c r="J935" s="1"/>
    </row>
    <row r="936" spans="1:10" ht="12.75">
      <c r="A936" s="1"/>
      <c r="B936" s="1"/>
      <c r="C936" s="1"/>
      <c r="D936" s="1"/>
      <c r="E936" s="1"/>
      <c r="F936" s="1"/>
      <c r="G936" s="1"/>
      <c r="H936" s="1"/>
      <c r="I936" s="1"/>
      <c r="J936" s="1"/>
    </row>
    <row r="937" spans="1:10" ht="12.75">
      <c r="A937" s="1"/>
      <c r="B937" s="1"/>
      <c r="C937" s="1"/>
      <c r="D937" s="1"/>
      <c r="E937" s="1"/>
      <c r="F937" s="1"/>
      <c r="G937" s="1"/>
      <c r="H937" s="1"/>
      <c r="I937" s="1"/>
      <c r="J937" s="1"/>
    </row>
    <row r="938" spans="1:10" ht="12.75">
      <c r="A938" s="1"/>
      <c r="B938" s="1"/>
      <c r="C938" s="1"/>
      <c r="D938" s="1"/>
      <c r="E938" s="1"/>
      <c r="F938" s="1"/>
      <c r="G938" s="1"/>
      <c r="H938" s="1"/>
      <c r="I938" s="1"/>
      <c r="J938" s="1"/>
    </row>
    <row r="939" spans="1:10" ht="12.75">
      <c r="A939" s="1"/>
      <c r="B939" s="1"/>
      <c r="C939" s="1"/>
      <c r="D939" s="1"/>
      <c r="E939" s="1"/>
      <c r="F939" s="1"/>
      <c r="G939" s="1"/>
      <c r="H939" s="1"/>
      <c r="I939" s="1"/>
      <c r="J939" s="1"/>
    </row>
    <row r="940" spans="1:10" ht="12.75">
      <c r="A940" s="1"/>
      <c r="B940" s="1"/>
      <c r="C940" s="1"/>
      <c r="D940" s="1"/>
      <c r="E940" s="1"/>
      <c r="F940" s="1"/>
      <c r="G940" s="1"/>
      <c r="H940" s="1"/>
      <c r="I940" s="1"/>
      <c r="J940" s="1"/>
    </row>
    <row r="941" spans="1:10" ht="12.75">
      <c r="A941" s="1"/>
      <c r="B941" s="1"/>
      <c r="C941" s="1"/>
      <c r="D941" s="1"/>
      <c r="E941" s="1"/>
      <c r="F941" s="1"/>
      <c r="G941" s="1"/>
      <c r="H941" s="1"/>
      <c r="I941" s="1"/>
      <c r="J941" s="1"/>
    </row>
    <row r="942" spans="1:10" ht="12.75">
      <c r="A942" s="1"/>
      <c r="B942" s="1"/>
      <c r="C942" s="1"/>
      <c r="D942" s="1"/>
      <c r="E942" s="1"/>
      <c r="F942" s="1"/>
      <c r="G942" s="1"/>
      <c r="H942" s="1"/>
      <c r="I942" s="1"/>
      <c r="J942" s="1"/>
    </row>
    <row r="943" spans="1:10" ht="12.75">
      <c r="A943" s="1"/>
      <c r="B943" s="1"/>
      <c r="C943" s="1"/>
      <c r="D943" s="1"/>
      <c r="E943" s="1"/>
      <c r="F943" s="1"/>
      <c r="G943" s="1"/>
      <c r="H943" s="1"/>
      <c r="I943" s="1"/>
      <c r="J943" s="1"/>
    </row>
    <row r="944" spans="1:10" ht="12.75">
      <c r="A944" s="1"/>
      <c r="B944" s="1"/>
      <c r="C944" s="1"/>
      <c r="D944" s="1"/>
      <c r="E944" s="1"/>
      <c r="F944" s="1"/>
      <c r="G944" s="1"/>
      <c r="H944" s="1"/>
      <c r="I944" s="1"/>
      <c r="J944" s="1"/>
    </row>
    <row r="945" spans="1:10" ht="12.75">
      <c r="A945" s="1"/>
      <c r="B945" s="1"/>
      <c r="C945" s="1"/>
      <c r="D945" s="1"/>
      <c r="E945" s="1"/>
      <c r="F945" s="1"/>
      <c r="G945" s="1"/>
      <c r="H945" s="1"/>
      <c r="I945" s="1"/>
      <c r="J945" s="1"/>
    </row>
    <row r="946" spans="1:10" ht="12.75">
      <c r="A946" s="1"/>
      <c r="B946" s="1"/>
      <c r="C946" s="1"/>
      <c r="D946" s="1"/>
      <c r="E946" s="1"/>
      <c r="F946" s="1"/>
      <c r="G946" s="1"/>
      <c r="H946" s="1"/>
      <c r="I946" s="1"/>
      <c r="J946" s="1"/>
    </row>
    <row r="947" spans="1:10" ht="12.75">
      <c r="A947" s="1"/>
      <c r="B947" s="1"/>
      <c r="C947" s="1"/>
      <c r="D947" s="1"/>
      <c r="E947" s="1"/>
      <c r="F947" s="1"/>
      <c r="G947" s="1"/>
      <c r="H947" s="1"/>
      <c r="I947" s="1"/>
      <c r="J947" s="1"/>
    </row>
    <row r="948" spans="1:10" ht="12.75">
      <c r="A948" s="1"/>
      <c r="B948" s="1"/>
      <c r="C948" s="1"/>
      <c r="D948" s="1"/>
      <c r="E948" s="1"/>
      <c r="F948" s="1"/>
      <c r="G948" s="1"/>
      <c r="H948" s="1"/>
      <c r="I948" s="1"/>
      <c r="J948" s="1"/>
    </row>
    <row r="949" spans="1:10" ht="12.75">
      <c r="A949" s="1"/>
      <c r="B949" s="1"/>
      <c r="C949" s="1"/>
      <c r="D949" s="1"/>
      <c r="E949" s="1"/>
      <c r="F949" s="1"/>
      <c r="G949" s="1"/>
      <c r="H949" s="1"/>
      <c r="I949" s="1"/>
      <c r="J949" s="1"/>
    </row>
    <row r="950" spans="1:10" ht="12.75">
      <c r="A950" s="1"/>
      <c r="B950" s="1"/>
      <c r="C950" s="1"/>
      <c r="D950" s="1"/>
      <c r="E950" s="1"/>
      <c r="F950" s="1"/>
      <c r="G950" s="1"/>
      <c r="H950" s="1"/>
      <c r="I950" s="1"/>
      <c r="J950" s="1"/>
    </row>
    <row r="951" spans="1:10" ht="12.75">
      <c r="A951" s="1"/>
      <c r="B951" s="1"/>
      <c r="C951" s="1"/>
      <c r="D951" s="1"/>
      <c r="E951" s="1"/>
      <c r="F951" s="1"/>
      <c r="G951" s="1"/>
      <c r="H951" s="1"/>
      <c r="I951" s="1"/>
      <c r="J951" s="1"/>
    </row>
    <row r="952" spans="1:10" ht="12.75">
      <c r="A952" s="1"/>
      <c r="B952" s="1"/>
      <c r="C952" s="1"/>
      <c r="D952" s="1"/>
      <c r="E952" s="1"/>
      <c r="F952" s="1"/>
      <c r="G952" s="1"/>
      <c r="H952" s="1"/>
      <c r="I952" s="1"/>
      <c r="J952" s="1"/>
    </row>
    <row r="953" spans="1:10" ht="12.75">
      <c r="A953" s="1"/>
      <c r="B953" s="1"/>
      <c r="C953" s="1"/>
      <c r="D953" s="1"/>
      <c r="E953" s="1"/>
      <c r="F953" s="1"/>
      <c r="G953" s="1"/>
      <c r="H953" s="1"/>
      <c r="I953" s="1"/>
      <c r="J953" s="1"/>
    </row>
    <row r="954" spans="1:10" ht="12.75">
      <c r="A954" s="1"/>
      <c r="B954" s="1"/>
      <c r="C954" s="1"/>
      <c r="D954" s="1"/>
      <c r="E954" s="1"/>
      <c r="F954" s="1"/>
      <c r="G954" s="1"/>
      <c r="H954" s="1"/>
      <c r="I954" s="1"/>
      <c r="J954" s="1"/>
    </row>
    <row r="955" spans="1:10" ht="12.75">
      <c r="A955" s="1"/>
      <c r="B955" s="1"/>
      <c r="C955" s="1"/>
      <c r="D955" s="1"/>
      <c r="E955" s="1"/>
      <c r="F955" s="1"/>
      <c r="G955" s="1"/>
      <c r="H955" s="1"/>
      <c r="I955" s="1"/>
      <c r="J955" s="1"/>
    </row>
    <row r="956" spans="1:10" ht="12.75">
      <c r="A956" s="1"/>
      <c r="B956" s="1"/>
      <c r="C956" s="1"/>
      <c r="D956" s="1"/>
      <c r="E956" s="1"/>
      <c r="F956" s="1"/>
      <c r="G956" s="1"/>
      <c r="H956" s="1"/>
      <c r="I956" s="1"/>
      <c r="J956" s="1"/>
    </row>
    <row r="957" spans="1:10" ht="12.75">
      <c r="A957" s="1"/>
      <c r="B957" s="1"/>
      <c r="C957" s="1"/>
      <c r="D957" s="1"/>
      <c r="E957" s="1"/>
      <c r="F957" s="1"/>
      <c r="G957" s="1"/>
      <c r="H957" s="1"/>
      <c r="I957" s="1"/>
      <c r="J957" s="1"/>
    </row>
    <row r="958" spans="1:10" ht="12.75">
      <c r="A958" s="1"/>
      <c r="B958" s="1"/>
      <c r="C958" s="1"/>
      <c r="D958" s="1"/>
      <c r="E958" s="1"/>
      <c r="F958" s="1"/>
      <c r="G958" s="1"/>
      <c r="H958" s="1"/>
      <c r="I958" s="1"/>
      <c r="J958" s="1"/>
    </row>
    <row r="959" spans="1:10" ht="12.75">
      <c r="A959" s="1"/>
      <c r="B959" s="1"/>
      <c r="C959" s="1"/>
      <c r="D959" s="1"/>
      <c r="E959" s="1"/>
      <c r="F959" s="1"/>
      <c r="G959" s="1"/>
      <c r="H959" s="1"/>
      <c r="I959" s="1"/>
      <c r="J959" s="1"/>
    </row>
    <row r="960" spans="1:10" ht="12.75">
      <c r="A960" s="1"/>
      <c r="B960" s="1"/>
      <c r="C960" s="1"/>
      <c r="D960" s="1"/>
      <c r="E960" s="1"/>
      <c r="F960" s="1"/>
      <c r="G960" s="1"/>
      <c r="H960" s="1"/>
      <c r="I960" s="1"/>
      <c r="J960" s="1"/>
    </row>
    <row r="961" spans="1:10" ht="12.75">
      <c r="A961" s="1"/>
      <c r="B961" s="1"/>
      <c r="C961" s="1"/>
      <c r="D961" s="1"/>
      <c r="E961" s="1"/>
      <c r="F961" s="1"/>
      <c r="G961" s="1"/>
      <c r="H961" s="1"/>
      <c r="I961" s="1"/>
      <c r="J961" s="1"/>
    </row>
    <row r="962" spans="1:10" ht="12.75">
      <c r="A962" s="1"/>
      <c r="B962" s="1"/>
      <c r="C962" s="1"/>
      <c r="D962" s="1"/>
      <c r="E962" s="1"/>
      <c r="F962" s="1"/>
      <c r="G962" s="1"/>
      <c r="H962" s="1"/>
      <c r="I962" s="1"/>
      <c r="J962" s="1"/>
    </row>
    <row r="963" spans="1:10" ht="12.75">
      <c r="A963" s="1"/>
      <c r="B963" s="1"/>
      <c r="C963" s="1"/>
      <c r="D963" s="1"/>
      <c r="E963" s="1"/>
      <c r="F963" s="1"/>
      <c r="G963" s="1"/>
      <c r="H963" s="1"/>
      <c r="I963" s="1"/>
      <c r="J963" s="1"/>
    </row>
    <row r="964" spans="1:10" ht="12.75">
      <c r="A964" s="1"/>
      <c r="B964" s="1"/>
      <c r="C964" s="1"/>
      <c r="D964" s="1"/>
      <c r="E964" s="1"/>
      <c r="F964" s="1"/>
      <c r="G964" s="1"/>
      <c r="H964" s="1"/>
      <c r="I964" s="1"/>
      <c r="J964" s="1"/>
    </row>
    <row r="965" spans="1:10" ht="12.75">
      <c r="A965" s="1"/>
      <c r="B965" s="1"/>
      <c r="C965" s="1"/>
      <c r="D965" s="1"/>
      <c r="E965" s="1"/>
      <c r="F965" s="1"/>
      <c r="G965" s="1"/>
      <c r="H965" s="1"/>
      <c r="I965" s="1"/>
      <c r="J965" s="1"/>
    </row>
    <row r="966" spans="1:10" ht="12.75">
      <c r="A966" s="1"/>
      <c r="B966" s="1"/>
      <c r="C966" s="1"/>
      <c r="D966" s="1"/>
      <c r="E966" s="1"/>
      <c r="F966" s="1"/>
      <c r="G966" s="1"/>
      <c r="H966" s="1"/>
      <c r="I966" s="1"/>
      <c r="J966" s="1"/>
    </row>
    <row r="967" spans="1:10" ht="12.75">
      <c r="A967" s="1"/>
      <c r="B967" s="1"/>
      <c r="C967" s="1"/>
      <c r="D967" s="1"/>
      <c r="E967" s="1"/>
      <c r="F967" s="1"/>
      <c r="G967" s="1"/>
      <c r="H967" s="1"/>
      <c r="I967" s="1"/>
      <c r="J967" s="1"/>
    </row>
    <row r="968" spans="1:10" ht="12.75">
      <c r="A968" s="1"/>
      <c r="B968" s="1"/>
      <c r="C968" s="1"/>
      <c r="D968" s="1"/>
      <c r="E968" s="1"/>
      <c r="F968" s="1"/>
      <c r="G968" s="1"/>
      <c r="H968" s="1"/>
      <c r="I968" s="1"/>
      <c r="J968" s="1"/>
    </row>
    <row r="969" spans="1:10" ht="12.75">
      <c r="A969" s="1"/>
      <c r="B969" s="1"/>
      <c r="C969" s="1"/>
      <c r="D969" s="1"/>
      <c r="E969" s="1"/>
      <c r="F969" s="1"/>
      <c r="G969" s="1"/>
      <c r="H969" s="1"/>
      <c r="I969" s="1"/>
      <c r="J969" s="1"/>
    </row>
    <row r="970" spans="1:10" ht="12.75">
      <c r="A970" s="1"/>
      <c r="B970" s="1"/>
      <c r="C970" s="1"/>
      <c r="D970" s="1"/>
      <c r="E970" s="1"/>
      <c r="F970" s="1"/>
      <c r="G970" s="1"/>
      <c r="H970" s="1"/>
      <c r="I970" s="1"/>
      <c r="J970" s="1"/>
    </row>
    <row r="971" spans="1:10" ht="12.75">
      <c r="A971" s="1"/>
      <c r="B971" s="1"/>
      <c r="C971" s="1"/>
      <c r="D971" s="1"/>
      <c r="E971" s="1"/>
      <c r="F971" s="1"/>
      <c r="G971" s="1"/>
      <c r="H971" s="1"/>
      <c r="I971" s="1"/>
      <c r="J971" s="1"/>
    </row>
    <row r="972" spans="1:10" ht="12.75">
      <c r="A972" s="1"/>
      <c r="B972" s="1"/>
      <c r="C972" s="1"/>
      <c r="D972" s="1"/>
      <c r="E972" s="1"/>
      <c r="F972" s="1"/>
      <c r="G972" s="1"/>
      <c r="H972" s="1"/>
      <c r="I972" s="1"/>
      <c r="J972" s="1"/>
    </row>
    <row r="973" spans="1:10" ht="12.75">
      <c r="A973" s="1"/>
      <c r="B973" s="1"/>
      <c r="C973" s="1"/>
      <c r="D973" s="1"/>
      <c r="E973" s="1"/>
      <c r="F973" s="1"/>
      <c r="G973" s="1"/>
      <c r="H973" s="1"/>
      <c r="I973" s="1"/>
      <c r="J973" s="1"/>
    </row>
    <row r="974" spans="1:10" ht="12.75">
      <c r="A974" s="1"/>
      <c r="B974" s="1"/>
      <c r="C974" s="1"/>
      <c r="D974" s="1"/>
      <c r="E974" s="1"/>
      <c r="F974" s="1"/>
      <c r="G974" s="1"/>
      <c r="H974" s="1"/>
      <c r="I974" s="1"/>
      <c r="J974" s="1"/>
    </row>
  </sheetData>
  <mergeCells count="23">
    <mergeCell ref="B13:H13"/>
    <mergeCell ref="B17:H17"/>
    <mergeCell ref="B1:H1"/>
    <mergeCell ref="B2:H2"/>
    <mergeCell ref="B7:H7"/>
    <mergeCell ref="B8:B9"/>
    <mergeCell ref="C8:C9"/>
    <mergeCell ref="B37:H37"/>
    <mergeCell ref="B39:B40"/>
    <mergeCell ref="C57:C58"/>
    <mergeCell ref="B59:H59"/>
    <mergeCell ref="C39:C40"/>
    <mergeCell ref="B44:H44"/>
    <mergeCell ref="B48:H48"/>
    <mergeCell ref="B53:H53"/>
    <mergeCell ref="B55:B56"/>
    <mergeCell ref="C55:C56"/>
    <mergeCell ref="B57:B58"/>
    <mergeCell ref="B20:B21"/>
    <mergeCell ref="C20:C21"/>
    <mergeCell ref="B24:H24"/>
    <mergeCell ref="B28:H28"/>
    <mergeCell ref="B33:H33"/>
  </mergeCells>
  <hyperlinks>
    <hyperlink ref="G18" r:id="rId1"/>
    <hyperlink ref="G41" r:id="rId2"/>
    <hyperlink ref="G43" r:id="rId3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0124D"/>
    <outlinePr summaryBelow="0" summaryRight="0"/>
    <pageSetUpPr fitToPage="1"/>
  </sheetPr>
  <dimension ref="A1:I900"/>
  <sheetViews>
    <sheetView workbookViewId="0">
      <selection activeCell="I8" sqref="I8"/>
    </sheetView>
  </sheetViews>
  <sheetFormatPr defaultColWidth="14.42578125" defaultRowHeight="15.75" customHeight="1"/>
  <cols>
    <col min="1" max="1" width="5.7109375" customWidth="1"/>
    <col min="2" max="2" width="10.7109375" customWidth="1"/>
    <col min="4" max="4" width="21.5703125" customWidth="1"/>
    <col min="5" max="5" width="20.5703125" customWidth="1"/>
    <col min="6" max="6" width="25" customWidth="1"/>
    <col min="7" max="7" width="31.28515625" customWidth="1"/>
    <col min="8" max="8" width="39.5703125" customWidth="1"/>
  </cols>
  <sheetData>
    <row r="1" spans="1:9" ht="33.75" customHeight="1">
      <c r="A1" s="1"/>
      <c r="B1" s="842" t="s">
        <v>2245</v>
      </c>
      <c r="C1" s="836"/>
      <c r="D1" s="836"/>
      <c r="E1" s="836"/>
      <c r="F1" s="836"/>
      <c r="G1" s="836"/>
      <c r="H1" s="837"/>
      <c r="I1" s="1"/>
    </row>
    <row r="2" spans="1:9" ht="30.7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8" t="s">
        <v>11</v>
      </c>
      <c r="C3" s="18" t="s">
        <v>13</v>
      </c>
      <c r="D3" s="18" t="s">
        <v>14</v>
      </c>
      <c r="E3" s="18" t="s">
        <v>1884</v>
      </c>
      <c r="F3" s="18" t="s">
        <v>16</v>
      </c>
      <c r="G3" s="18" t="s">
        <v>17</v>
      </c>
      <c r="H3" s="18" t="s">
        <v>18</v>
      </c>
      <c r="I3" s="1"/>
    </row>
    <row r="4" spans="1:9" ht="41.25" customHeight="1">
      <c r="A4" s="1"/>
      <c r="B4" s="18" t="s">
        <v>29</v>
      </c>
      <c r="C4" s="18" t="s">
        <v>30</v>
      </c>
      <c r="D4" s="30" t="s">
        <v>31</v>
      </c>
      <c r="E4" s="73" t="s">
        <v>2246</v>
      </c>
      <c r="F4" s="30" t="s">
        <v>2247</v>
      </c>
      <c r="G4" s="654" t="s">
        <v>2248</v>
      </c>
      <c r="H4" s="67" t="s">
        <v>2249</v>
      </c>
      <c r="I4" s="1"/>
    </row>
    <row r="5" spans="1:9" ht="72.75" customHeight="1">
      <c r="A5" s="144"/>
      <c r="B5" s="18" t="s">
        <v>77</v>
      </c>
      <c r="C5" s="18" t="s">
        <v>79</v>
      </c>
      <c r="D5" s="30" t="s">
        <v>2250</v>
      </c>
      <c r="E5" s="38" t="s">
        <v>2251</v>
      </c>
      <c r="F5" s="313" t="s">
        <v>2252</v>
      </c>
      <c r="G5" s="655" t="str">
        <f>HYPERLINK("https://oge.sdamgia.ru/teacher?a=users","Весь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РСО.")</f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5" s="96" t="str">
        <f>HYPERLINK("https://oge.sdamgia.ru/teacher?a=users","Выполнить домашний вариант, назначенный в Решу ОГЭ. Срок выполнения с 15:00 до 19:00 27 апреля
При невозможности подключения: вариант будет доступен в АСУ РСО 27 апреля с 15:00 до 19:00.")</f>
        <v>Выполнить домашний вариант, назначенный в Решу ОГЭ. Срок выполнения с 15:00 до 19:00 27 апреля
При невозможности подключения: вариант будет доступен в АСУ РСО 27 апреля с 15:00 до 19:00.</v>
      </c>
      <c r="I5" s="1"/>
    </row>
    <row r="6" spans="1:9" ht="38.25">
      <c r="A6" s="1"/>
      <c r="B6" s="18" t="s">
        <v>99</v>
      </c>
      <c r="C6" s="18" t="s">
        <v>101</v>
      </c>
      <c r="D6" s="30" t="s">
        <v>598</v>
      </c>
      <c r="E6" s="23" t="s">
        <v>2253</v>
      </c>
      <c r="F6" s="30" t="s">
        <v>2254</v>
      </c>
      <c r="G6" s="30" t="s">
        <v>2255</v>
      </c>
      <c r="H6" s="30" t="s">
        <v>2256</v>
      </c>
      <c r="I6" s="1"/>
    </row>
    <row r="7" spans="1:9" ht="24.75" customHeight="1">
      <c r="A7" s="1"/>
      <c r="B7" s="901" t="s">
        <v>128</v>
      </c>
      <c r="C7" s="836"/>
      <c r="D7" s="836"/>
      <c r="E7" s="836"/>
      <c r="F7" s="836"/>
      <c r="G7" s="836"/>
      <c r="H7" s="837"/>
      <c r="I7" s="1"/>
    </row>
    <row r="8" spans="1:9" ht="63.75">
      <c r="A8" s="1"/>
      <c r="B8" s="18" t="s">
        <v>142</v>
      </c>
      <c r="C8" s="18" t="s">
        <v>145</v>
      </c>
      <c r="D8" s="30" t="s">
        <v>2257</v>
      </c>
      <c r="E8" s="20" t="s">
        <v>2258</v>
      </c>
      <c r="F8" s="28" t="s">
        <v>2259</v>
      </c>
      <c r="G8" s="22" t="str">
        <f>HYPERLINK("https://yandex.ru/video/search?text=%D0%B2%D0%B8%D0%B4%D0%B5%D0%BE%D1%83%D1%80%D0%BE%D0%BA+9+%D0%BA%D0%BB%D0%B0%D1%81%D1%81+%D0%BE%D1%80%D1%84%D0%BE%D0%B3%D1%80%D0%B0%D0%BC%D0%BC%D1%8B+%D0%B2+%D0%BF%D1%80%D0%B8%D1%81%D1%82%D0%B0%D0%B2%D0%BA%D0%B0%D1%85","Просмотрите видеоурок, перейдя по ссылке, выполните тест, размещенный в беседе ВК; пришлите ответы в беседу для совместного обсуждения ")</f>
        <v xml:space="preserve">Просмотрите видеоурок, перейдя по ссылке, выполните тест, размещенный в беседе ВК; пришлите ответы в беседу для совместного обсуждения </v>
      </c>
      <c r="H8" s="30" t="s">
        <v>2260</v>
      </c>
      <c r="I8" s="1"/>
    </row>
    <row r="9" spans="1:9" ht="42" customHeight="1">
      <c r="A9" s="1"/>
      <c r="B9" s="18" t="s">
        <v>166</v>
      </c>
      <c r="C9" s="18" t="s">
        <v>167</v>
      </c>
      <c r="D9" s="30" t="s">
        <v>31</v>
      </c>
      <c r="E9" s="23" t="s">
        <v>2261</v>
      </c>
      <c r="F9" s="36" t="s">
        <v>2262</v>
      </c>
      <c r="G9" s="56" t="s">
        <v>2263</v>
      </c>
      <c r="H9" s="30" t="s">
        <v>2264</v>
      </c>
      <c r="I9" s="1"/>
    </row>
    <row r="10" spans="1:9" ht="89.25">
      <c r="A10" s="1"/>
      <c r="B10" s="18" t="s">
        <v>187</v>
      </c>
      <c r="C10" s="18" t="s">
        <v>189</v>
      </c>
      <c r="D10" s="28" t="s">
        <v>778</v>
      </c>
      <c r="E10" s="23" t="s">
        <v>2265</v>
      </c>
      <c r="F10" s="30" t="s">
        <v>2266</v>
      </c>
      <c r="G10" s="28" t="s">
        <v>2267</v>
      </c>
      <c r="H10" s="30" t="s">
        <v>2268</v>
      </c>
      <c r="I10" s="1"/>
    </row>
    <row r="11" spans="1:9" ht="25.5">
      <c r="A11" s="1"/>
      <c r="B11" s="18" t="s">
        <v>433</v>
      </c>
      <c r="C11" s="18" t="s">
        <v>434</v>
      </c>
      <c r="D11" s="30" t="s">
        <v>287</v>
      </c>
      <c r="E11" s="23" t="s">
        <v>2269</v>
      </c>
      <c r="F11" s="30" t="s">
        <v>2270</v>
      </c>
      <c r="G11" s="28" t="s">
        <v>2271</v>
      </c>
      <c r="H11" s="30" t="s">
        <v>2272</v>
      </c>
      <c r="I11" s="1"/>
    </row>
    <row r="12" spans="1:9" ht="38.25">
      <c r="A12" s="1"/>
      <c r="B12" s="18" t="s">
        <v>1091</v>
      </c>
      <c r="C12" s="405" t="s">
        <v>1092</v>
      </c>
      <c r="D12" s="30" t="s">
        <v>31</v>
      </c>
      <c r="E12" s="218" t="s">
        <v>2273</v>
      </c>
      <c r="F12" s="30" t="s">
        <v>2274</v>
      </c>
      <c r="G12" s="67" t="s">
        <v>2275</v>
      </c>
      <c r="H12" s="30" t="s">
        <v>55</v>
      </c>
      <c r="I12" s="1"/>
    </row>
    <row r="13" spans="1:9" ht="13.5" customHeight="1">
      <c r="A13" s="1"/>
      <c r="B13" s="835" t="s">
        <v>219</v>
      </c>
      <c r="C13" s="836"/>
      <c r="D13" s="836"/>
      <c r="E13" s="836"/>
      <c r="F13" s="836"/>
      <c r="G13" s="836"/>
      <c r="H13" s="837"/>
      <c r="I13" s="1"/>
    </row>
    <row r="14" spans="1:9" ht="25.5">
      <c r="A14" s="1"/>
      <c r="B14" s="18" t="s">
        <v>29</v>
      </c>
      <c r="C14" s="18" t="s">
        <v>30</v>
      </c>
      <c r="D14" s="36" t="s">
        <v>81</v>
      </c>
      <c r="E14" s="73" t="s">
        <v>2276</v>
      </c>
      <c r="F14" s="36" t="s">
        <v>2277</v>
      </c>
      <c r="G14" s="36" t="s">
        <v>2278</v>
      </c>
      <c r="H14" s="36" t="s">
        <v>2279</v>
      </c>
      <c r="I14" s="1"/>
    </row>
    <row r="15" spans="1:9" ht="102">
      <c r="A15" s="1"/>
      <c r="B15" s="18" t="s">
        <v>77</v>
      </c>
      <c r="C15" s="18" t="s">
        <v>79</v>
      </c>
      <c r="D15" s="30" t="s">
        <v>2250</v>
      </c>
      <c r="E15" s="73" t="s">
        <v>2280</v>
      </c>
      <c r="F15" s="656" t="s">
        <v>2281</v>
      </c>
      <c r="G15" s="655" t="str">
        <f t="shared" ref="G15:G16" si="0">HYPERLINK("https://oge.sdamgia.ru/teacher?a=users","Весь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РСО.")</f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15" s="96" t="str">
        <f t="shared" ref="H15:H16" si="1">HYPERLINK("https://oge.sdamgia.ru/teacher?a=users","Выполнить домашний вариант, назначенный в Решу ОГЭ. Срок выполнения с 15:00 до 19:00 28 апреля
При невозможности подключения: вариант будет доступен в АСУ РСО 28 апреля с 15:00 до 19:00.")</f>
        <v>Выполнить домашний вариант, назначенный в Решу ОГЭ. Срок выполнения с 15:00 до 19:00 28 апреля
При невозможности подключения: вариант будет доступен в АСУ РСО 28 апреля с 15:00 до 19:00.</v>
      </c>
      <c r="I15" s="1"/>
    </row>
    <row r="16" spans="1:9" ht="102">
      <c r="A16" s="1"/>
      <c r="B16" s="18" t="s">
        <v>99</v>
      </c>
      <c r="C16" s="18" t="s">
        <v>101</v>
      </c>
      <c r="D16" s="30" t="s">
        <v>2250</v>
      </c>
      <c r="E16" s="73" t="s">
        <v>2282</v>
      </c>
      <c r="F16" s="656" t="s">
        <v>2281</v>
      </c>
      <c r="G16" s="655" t="str">
        <f t="shared" si="0"/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16" s="96" t="str">
        <f t="shared" si="1"/>
        <v>Выполнить домашний вариант, назначенный в Решу ОГЭ. Срок выполнения с 15:00 до 19:00 28 апреля
При невозможности подключения: вариант будет доступен в АСУ РСО 28 апреля с 15:00 до 19:00.</v>
      </c>
      <c r="I16" s="1"/>
    </row>
    <row r="17" spans="1:9" ht="12.75" customHeight="1">
      <c r="A17" s="1"/>
      <c r="B17" s="901" t="s">
        <v>128</v>
      </c>
      <c r="C17" s="836"/>
      <c r="D17" s="836"/>
      <c r="E17" s="836"/>
      <c r="F17" s="836"/>
      <c r="G17" s="836"/>
      <c r="H17" s="837"/>
      <c r="I17" s="1"/>
    </row>
    <row r="18" spans="1:9" ht="25.5">
      <c r="A18" s="1"/>
      <c r="B18" s="18" t="s">
        <v>142</v>
      </c>
      <c r="C18" s="18" t="s">
        <v>145</v>
      </c>
      <c r="D18" s="36" t="s">
        <v>31</v>
      </c>
      <c r="E18" s="191" t="s">
        <v>2283</v>
      </c>
      <c r="F18" s="36" t="s">
        <v>2254</v>
      </c>
      <c r="G18" s="36" t="s">
        <v>2284</v>
      </c>
      <c r="H18" s="36" t="s">
        <v>2202</v>
      </c>
      <c r="I18" s="1"/>
    </row>
    <row r="19" spans="1:9" ht="38.25">
      <c r="A19" s="1"/>
      <c r="B19" s="18" t="s">
        <v>166</v>
      </c>
      <c r="C19" s="18" t="s">
        <v>167</v>
      </c>
      <c r="D19" s="36" t="s">
        <v>1173</v>
      </c>
      <c r="E19" s="191" t="s">
        <v>2285</v>
      </c>
      <c r="F19" s="36" t="s">
        <v>2286</v>
      </c>
      <c r="G19" s="193" t="e">
        <f>HYPERLINK("https://yandex.ru/video/search?text=%D0%B2%D0%B8%D0%B4%D0%B5%D0%BE%D1%83%D1%80%D0%BE%D0%BA%20%D0%BF%D0%BE%20%D0%BB%D0%B8%D1%82%D0%B5%D1%80%D0%B0%D1%82%D1%83%D1%80%D0%B5%209%20%D0%BA%D0%BB%D0%B0%D1%81%D1%81%20%D0%BE%20%D0%BD.%D0%B0%20%D0%B7%D0%B0%D0%B1%D0%"&amp;"BE%D0%BB%D0%BE%D1%86%D0%BA%D0%BE%D0%BC","Просмотрите видеоурок, перейдя по ссылке, выполните конспект по просмотренному материалу; фото работ пришлите в беседу ВК; если нет технической возможности, то выполните конспект на основе материала учебника (стр.184-188) ")</f>
        <v>#VALUE!</v>
      </c>
      <c r="H19" s="36" t="s">
        <v>380</v>
      </c>
      <c r="I19" s="1"/>
    </row>
    <row r="20" spans="1:9" ht="63.75">
      <c r="A20" s="1"/>
      <c r="B20" s="847" t="s">
        <v>187</v>
      </c>
      <c r="C20" s="847" t="s">
        <v>189</v>
      </c>
      <c r="D20" s="36" t="s">
        <v>31</v>
      </c>
      <c r="E20" s="191" t="s">
        <v>2287</v>
      </c>
      <c r="F20" s="109" t="s">
        <v>2288</v>
      </c>
      <c r="G20" s="212" t="s">
        <v>2289</v>
      </c>
      <c r="H20" s="36" t="s">
        <v>55</v>
      </c>
      <c r="I20" s="1"/>
    </row>
    <row r="21" spans="1:9" ht="53.25" customHeight="1">
      <c r="A21" s="1"/>
      <c r="B21" s="876"/>
      <c r="C21" s="876"/>
      <c r="D21" s="36" t="s">
        <v>31</v>
      </c>
      <c r="E21" s="73" t="s">
        <v>2290</v>
      </c>
      <c r="F21" s="80" t="s">
        <v>2291</v>
      </c>
      <c r="G21" s="657" t="s">
        <v>2292</v>
      </c>
      <c r="H21" s="36" t="s">
        <v>55</v>
      </c>
      <c r="I21" s="1"/>
    </row>
    <row r="22" spans="1:9" ht="40.5" customHeight="1">
      <c r="A22" s="1"/>
      <c r="B22" s="876"/>
      <c r="C22" s="876"/>
      <c r="D22" s="36" t="s">
        <v>31</v>
      </c>
      <c r="E22" s="191" t="s">
        <v>2293</v>
      </c>
      <c r="F22" s="36" t="s">
        <v>2294</v>
      </c>
      <c r="G22" s="221" t="s">
        <v>2295</v>
      </c>
      <c r="H22" s="36" t="s">
        <v>55</v>
      </c>
      <c r="I22" s="1"/>
    </row>
    <row r="23" spans="1:9" ht="47.25" customHeight="1">
      <c r="A23" s="1"/>
      <c r="B23" s="848"/>
      <c r="C23" s="848"/>
      <c r="D23" s="36" t="s">
        <v>31</v>
      </c>
      <c r="E23" s="74" t="s">
        <v>2296</v>
      </c>
      <c r="F23" s="109" t="s">
        <v>2297</v>
      </c>
      <c r="G23" s="193" t="str">
        <f>HYPERLINK("https://vk.com/studio_vd?z=video-55155418_171069496%2F466f3520aad6e446f4%2Fpl_post_-55155418_143179","https://vk.com/studio_vd?z=video-55155418_171069496%2F466f3520aad6e446f4%2Fpl_post_-55155418_143179")</f>
        <v>https://vk.com/studio_vd?z=video-55155418_171069496%2F466f3520aad6e446f4%2Fpl_post_-55155418_143179</v>
      </c>
      <c r="H23" s="36" t="s">
        <v>55</v>
      </c>
      <c r="I23" s="1"/>
    </row>
    <row r="24" spans="1:9" ht="47.25" customHeight="1">
      <c r="A24" s="1"/>
      <c r="B24" s="18" t="s">
        <v>433</v>
      </c>
      <c r="C24" s="18" t="s">
        <v>434</v>
      </c>
      <c r="D24" s="36" t="s">
        <v>31</v>
      </c>
      <c r="E24" s="73" t="s">
        <v>2298</v>
      </c>
      <c r="F24" s="109" t="s">
        <v>2299</v>
      </c>
      <c r="G24" s="193" t="s">
        <v>2300</v>
      </c>
      <c r="H24" s="36" t="s">
        <v>2301</v>
      </c>
      <c r="I24" s="1"/>
    </row>
    <row r="25" spans="1:9" ht="23.25" customHeight="1">
      <c r="A25" s="1"/>
      <c r="B25" s="835" t="s">
        <v>252</v>
      </c>
      <c r="C25" s="836"/>
      <c r="D25" s="836"/>
      <c r="E25" s="836"/>
      <c r="F25" s="836"/>
      <c r="G25" s="836"/>
      <c r="H25" s="837"/>
      <c r="I25" s="1"/>
    </row>
    <row r="26" spans="1:9" ht="57">
      <c r="A26" s="1"/>
      <c r="B26" s="569" t="s">
        <v>29</v>
      </c>
      <c r="C26" s="569" t="s">
        <v>30</v>
      </c>
      <c r="D26" s="333" t="s">
        <v>778</v>
      </c>
      <c r="E26" s="191" t="s">
        <v>2302</v>
      </c>
      <c r="F26" s="658" t="s">
        <v>2303</v>
      </c>
      <c r="G26" s="36" t="s">
        <v>2304</v>
      </c>
      <c r="H26" s="36" t="s">
        <v>2304</v>
      </c>
      <c r="I26" s="1"/>
    </row>
    <row r="27" spans="1:9" ht="102">
      <c r="A27" s="659"/>
      <c r="B27" s="569" t="s">
        <v>77</v>
      </c>
      <c r="C27" s="569" t="s">
        <v>79</v>
      </c>
      <c r="D27" s="30" t="s">
        <v>2250</v>
      </c>
      <c r="E27" s="38" t="s">
        <v>2305</v>
      </c>
      <c r="F27" s="313" t="s">
        <v>2252</v>
      </c>
      <c r="G27" s="655" t="str">
        <f>HYPERLINK("https://oge.sdamgia.ru/teacher?a=users","Весь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РСО.")</f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27" s="96" t="str">
        <f>HYPERLINK("https://oge.sdamgia.ru/teacher?a=users","Выполнить домашний вариант, назначенный в Решу ОГЭ. Срок выполнения с 15:00 до 19:00 29 апреля
При невозможности подключения: вариант будет доступен в АСУ РСО 29 апреля с 15:00 до 19:00.")</f>
        <v>Выполнить домашний вариант, назначенный в Решу ОГЭ. Срок выполнения с 15:00 до 19:00 29 апреля
При невозможности подключения: вариант будет доступен в АСУ РСО 29 апреля с 15:00 до 19:00.</v>
      </c>
      <c r="I27" s="1"/>
    </row>
    <row r="28" spans="1:9" ht="76.5">
      <c r="A28" s="1"/>
      <c r="B28" s="569" t="s">
        <v>99</v>
      </c>
      <c r="C28" s="569" t="s">
        <v>101</v>
      </c>
      <c r="D28" s="329" t="s">
        <v>31</v>
      </c>
      <c r="E28" s="345" t="s">
        <v>2306</v>
      </c>
      <c r="F28" s="36" t="s">
        <v>2307</v>
      </c>
      <c r="G28" s="36" t="s">
        <v>1333</v>
      </c>
      <c r="H28" s="85" t="s">
        <v>55</v>
      </c>
      <c r="I28" s="1"/>
    </row>
    <row r="29" spans="1:9" ht="12.75" customHeight="1">
      <c r="A29" s="1"/>
      <c r="B29" s="854" t="s">
        <v>128</v>
      </c>
      <c r="C29" s="836"/>
      <c r="D29" s="836"/>
      <c r="E29" s="836"/>
      <c r="F29" s="836"/>
      <c r="G29" s="836"/>
      <c r="H29" s="837"/>
      <c r="I29" s="1"/>
    </row>
    <row r="30" spans="1:9" ht="140.25">
      <c r="A30" s="1"/>
      <c r="B30" s="569" t="s">
        <v>142</v>
      </c>
      <c r="C30" s="569" t="s">
        <v>145</v>
      </c>
      <c r="D30" s="333" t="s">
        <v>2308</v>
      </c>
      <c r="E30" s="191" t="s">
        <v>2309</v>
      </c>
      <c r="F30" s="333" t="s">
        <v>2310</v>
      </c>
      <c r="G30" s="356" t="s">
        <v>3040</v>
      </c>
      <c r="H30" s="333" t="s">
        <v>2311</v>
      </c>
      <c r="I30" s="1"/>
    </row>
    <row r="31" spans="1:9" ht="38.25">
      <c r="A31" s="1"/>
      <c r="B31" s="569" t="s">
        <v>166</v>
      </c>
      <c r="C31" s="569" t="s">
        <v>167</v>
      </c>
      <c r="D31" s="333" t="s">
        <v>31</v>
      </c>
      <c r="E31" s="191" t="s">
        <v>2312</v>
      </c>
      <c r="F31" s="333" t="s">
        <v>2313</v>
      </c>
      <c r="G31" s="356" t="e">
        <f>HYPERLINK("https://yandex.ru/video/preview/?filmId=934061579441729465&amp;reqid=1587715231492605-882226731057290748700109-man2-6018-V&amp;suggest_reqid=197677597157523356956886061233668&amp;text=Дозиметрия+закон+радиоактивного+распада+видеоурок+9+класс","Изучить п. 61 до конца, ответить на вопросы после параграфа (устно), посмотреть видео по ссылке  https://yandex.ru/video/preview/?filmId=934061579441729465&amp;reqid=1587715231492605-882226731057290748700109-man2-6018-V&amp;suggest_reqid=1976775971575233569568860"&amp;"61233668&amp;text=Дозиметрия+закон+радиоактивного+распада+видеоурок+9+класс")</f>
        <v>#VALUE!</v>
      </c>
      <c r="H31" s="356" t="str">
        <f>HYPERLINK("https://schooltests.ru/09_peryshkin/61_biologich_deystvie_radiacii.php","П 61 повторить , выполнить тест по ссылке https://schooltests.ru/09_peryshkin/61_biologich_deystvie_radiacii.php ")</f>
        <v xml:space="preserve">П 61 повторить , выполнить тест по ссылке https://schooltests.ru/09_peryshkin/61_biologich_deystvie_radiacii.php </v>
      </c>
      <c r="I31" s="1"/>
    </row>
    <row r="32" spans="1:9" ht="89.25">
      <c r="A32" s="1"/>
      <c r="B32" s="569" t="s">
        <v>187</v>
      </c>
      <c r="C32" s="569" t="s">
        <v>189</v>
      </c>
      <c r="D32" s="333" t="s">
        <v>2308</v>
      </c>
      <c r="E32" s="191" t="s">
        <v>2314</v>
      </c>
      <c r="F32" s="333" t="s">
        <v>2315</v>
      </c>
      <c r="G32" s="356" t="str">
        <f>HYPERLINK("https://yandex.ru/video/search?text=%D0%B2%D0%B8%D0%B4%D0%B5%D0%BE%D1%83%D1%80%D0%BE%D0%BA+9+%D0%BA%D0%BB%D0%B0%D1%81%D1%81+%D0%9F%D0%B0%D1%81%D1%82%D0%B5%D1%80%D0%BD%D0%B0%D0%BA","Посмотрите видеоурок, перейдя по ссылке, прочтите стихотворение, размещенное в беседе ВК, выполните его анализ по плану, выданному ранее; фото выполненных работ пришлите в беседу ")</f>
        <v xml:space="preserve">Посмотрите видеоурок, перейдя по ссылке, прочтите стихотворение, размещенное в беседе ВК, выполните его анализ по плану, выданному ранее; фото выполненных работ пришлите в беседу </v>
      </c>
      <c r="H32" s="333" t="s">
        <v>2316</v>
      </c>
      <c r="I32" s="1"/>
    </row>
    <row r="33" spans="1:9" ht="89.25">
      <c r="A33" s="1"/>
      <c r="B33" s="569" t="s">
        <v>433</v>
      </c>
      <c r="C33" s="569" t="s">
        <v>434</v>
      </c>
      <c r="D33" s="333" t="s">
        <v>81</v>
      </c>
      <c r="E33" s="190" t="s">
        <v>2317</v>
      </c>
      <c r="F33" s="333" t="s">
        <v>2318</v>
      </c>
      <c r="G33" s="353" t="s">
        <v>2319</v>
      </c>
      <c r="H33" s="333" t="s">
        <v>2320</v>
      </c>
      <c r="I33" s="1"/>
    </row>
    <row r="34" spans="1:9" ht="51">
      <c r="A34" s="1"/>
      <c r="B34" s="847" t="s">
        <v>1091</v>
      </c>
      <c r="C34" s="904" t="s">
        <v>1092</v>
      </c>
      <c r="D34" s="333" t="s">
        <v>31</v>
      </c>
      <c r="E34" s="194" t="s">
        <v>2321</v>
      </c>
      <c r="F34" s="360"/>
      <c r="G34" s="408"/>
      <c r="H34" s="333" t="s">
        <v>55</v>
      </c>
      <c r="I34" s="1"/>
    </row>
    <row r="35" spans="1:9" ht="25.5">
      <c r="A35" s="1"/>
      <c r="B35" s="848"/>
      <c r="C35" s="848"/>
      <c r="D35" s="333" t="s">
        <v>31</v>
      </c>
      <c r="E35" s="194" t="s">
        <v>2322</v>
      </c>
      <c r="F35" s="333" t="s">
        <v>2323</v>
      </c>
      <c r="G35" s="353" t="s">
        <v>2324</v>
      </c>
      <c r="H35" s="333" t="s">
        <v>55</v>
      </c>
      <c r="I35" s="1"/>
    </row>
    <row r="36" spans="1:9" ht="13.5" customHeight="1">
      <c r="A36" s="1"/>
      <c r="B36" s="835" t="s">
        <v>2325</v>
      </c>
      <c r="C36" s="836"/>
      <c r="D36" s="836"/>
      <c r="E36" s="836"/>
      <c r="F36" s="836"/>
      <c r="G36" s="836"/>
      <c r="H36" s="837"/>
      <c r="I36" s="1"/>
    </row>
    <row r="37" spans="1:9" ht="51">
      <c r="A37" s="1"/>
      <c r="B37" s="569" t="s">
        <v>29</v>
      </c>
      <c r="C37" s="569" t="s">
        <v>30</v>
      </c>
      <c r="D37" s="117" t="s">
        <v>31</v>
      </c>
      <c r="E37" s="113" t="s">
        <v>2326</v>
      </c>
      <c r="F37" s="101" t="s">
        <v>1886</v>
      </c>
      <c r="G37" s="562" t="s">
        <v>2327</v>
      </c>
      <c r="H37" s="557" t="s">
        <v>380</v>
      </c>
      <c r="I37" s="1"/>
    </row>
    <row r="38" spans="1:9" ht="102">
      <c r="A38" s="1"/>
      <c r="B38" s="569" t="s">
        <v>77</v>
      </c>
      <c r="C38" s="569" t="s">
        <v>79</v>
      </c>
      <c r="D38" s="30" t="s">
        <v>2250</v>
      </c>
      <c r="E38" s="73" t="s">
        <v>2328</v>
      </c>
      <c r="F38" s="656" t="s">
        <v>2281</v>
      </c>
      <c r="G38" s="655" t="str">
        <f t="shared" ref="G38:G39" si="2">HYPERLINK("https://oge.sdamgia.ru/teacher?a=users","Весь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РСО.")</f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38" s="96" t="str">
        <f t="shared" ref="H38:H39" si="3">HYPERLINK("https://oge.sdamgia.ru/teacher?a=users","Выполнить домашний вариант, назначенный в Решу ОГЭ. Срок выполнения с 15:00 до 19:00 30 апреля
При невозможности подключения: вариант будет доступен в АСУ РСО 30 апреля с 15:00 до 19:00.")</f>
        <v>Выполнить домашний вариант, назначенный в Решу ОГЭ. Срок выполнения с 15:00 до 19:00 30 апреля
При невозможности подключения: вариант будет доступен в АСУ РСО 30 апреля с 15:00 до 19:00.</v>
      </c>
      <c r="I38" s="1"/>
    </row>
    <row r="39" spans="1:9" ht="102">
      <c r="A39" s="1"/>
      <c r="B39" s="569" t="s">
        <v>99</v>
      </c>
      <c r="C39" s="569" t="s">
        <v>101</v>
      </c>
      <c r="D39" s="30" t="s">
        <v>2250</v>
      </c>
      <c r="E39" s="73" t="s">
        <v>2329</v>
      </c>
      <c r="F39" s="656" t="s">
        <v>2330</v>
      </c>
      <c r="G39" s="655" t="str">
        <f t="shared" si="2"/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39" s="96" t="str">
        <f t="shared" si="3"/>
        <v>Выполнить домашний вариант, назначенный в Решу ОГЭ. Срок выполнения с 15:00 до 19:00 30 апреля
При невозможности подключения: вариант будет доступен в АСУ РСО 30 апреля с 15:00 до 19:00.</v>
      </c>
      <c r="I39" s="1"/>
    </row>
    <row r="40" spans="1:9" ht="12.75" customHeight="1">
      <c r="A40" s="1"/>
      <c r="B40" s="901" t="s">
        <v>128</v>
      </c>
      <c r="C40" s="836"/>
      <c r="D40" s="836"/>
      <c r="E40" s="836"/>
      <c r="F40" s="836"/>
      <c r="G40" s="836"/>
      <c r="H40" s="837"/>
      <c r="I40" s="1"/>
    </row>
    <row r="41" spans="1:9" ht="76.5">
      <c r="A41" s="1"/>
      <c r="B41" s="569" t="s">
        <v>142</v>
      </c>
      <c r="C41" s="569" t="s">
        <v>145</v>
      </c>
      <c r="D41" s="333" t="s">
        <v>81</v>
      </c>
      <c r="E41" s="191" t="s">
        <v>2331</v>
      </c>
      <c r="F41" s="333" t="s">
        <v>2307</v>
      </c>
      <c r="G41" s="333" t="s">
        <v>1333</v>
      </c>
      <c r="H41" s="85" t="s">
        <v>55</v>
      </c>
      <c r="I41" s="1"/>
    </row>
    <row r="42" spans="1:9" ht="51">
      <c r="A42" s="1"/>
      <c r="B42" s="569" t="s">
        <v>166</v>
      </c>
      <c r="C42" s="569" t="s">
        <v>167</v>
      </c>
      <c r="D42" s="333" t="s">
        <v>2332</v>
      </c>
      <c r="E42" s="191" t="s">
        <v>2333</v>
      </c>
      <c r="F42" s="333" t="s">
        <v>2334</v>
      </c>
      <c r="G42" s="353" t="s">
        <v>2335</v>
      </c>
      <c r="H42" s="353" t="s">
        <v>2336</v>
      </c>
      <c r="I42" s="1"/>
    </row>
    <row r="43" spans="1:9" ht="63.75">
      <c r="A43" s="1"/>
      <c r="B43" s="569" t="s">
        <v>187</v>
      </c>
      <c r="C43" s="569" t="s">
        <v>189</v>
      </c>
      <c r="D43" s="333" t="s">
        <v>1348</v>
      </c>
      <c r="E43" s="191" t="s">
        <v>2337</v>
      </c>
      <c r="F43" s="333" t="s">
        <v>2338</v>
      </c>
      <c r="G43" s="353" t="s">
        <v>2339</v>
      </c>
      <c r="H43" s="333" t="s">
        <v>2340</v>
      </c>
      <c r="I43" s="1"/>
    </row>
    <row r="44" spans="1:9" ht="38.25">
      <c r="A44" s="1"/>
      <c r="B44" s="847" t="s">
        <v>433</v>
      </c>
      <c r="C44" s="847" t="s">
        <v>434</v>
      </c>
      <c r="D44" s="333" t="s">
        <v>81</v>
      </c>
      <c r="E44" s="23" t="s">
        <v>2341</v>
      </c>
      <c r="F44" s="333" t="s">
        <v>2342</v>
      </c>
      <c r="G44" s="585" t="s">
        <v>2343</v>
      </c>
      <c r="H44" s="333" t="s">
        <v>2344</v>
      </c>
      <c r="I44" s="1"/>
    </row>
    <row r="45" spans="1:9" ht="25.5">
      <c r="A45" s="1"/>
      <c r="B45" s="848"/>
      <c r="C45" s="848"/>
      <c r="D45" s="333" t="s">
        <v>81</v>
      </c>
      <c r="E45" s="191" t="s">
        <v>2345</v>
      </c>
      <c r="F45" s="333" t="s">
        <v>2270</v>
      </c>
      <c r="G45" s="353" t="s">
        <v>2346</v>
      </c>
      <c r="H45" s="333" t="s">
        <v>380</v>
      </c>
      <c r="I45" s="1"/>
    </row>
    <row r="46" spans="1:9" ht="51">
      <c r="A46" s="1"/>
      <c r="B46" s="569" t="s">
        <v>1091</v>
      </c>
      <c r="C46" s="631" t="s">
        <v>1092</v>
      </c>
      <c r="D46" s="30" t="s">
        <v>81</v>
      </c>
      <c r="E46" s="198" t="s">
        <v>2347</v>
      </c>
      <c r="F46" s="28" t="s">
        <v>2348</v>
      </c>
      <c r="G46" s="22" t="str">
        <f>HYPERLINK("https://math-oge.sdamgia.ru/teacher?id=25379585","Выполнить вариант, назначенный в Решу ОГЭ")</f>
        <v>Выполнить вариант, назначенный в Решу ОГЭ</v>
      </c>
      <c r="H46" s="30" t="s">
        <v>55</v>
      </c>
      <c r="I46" s="1"/>
    </row>
    <row r="47" spans="1:9" ht="18" customHeight="1">
      <c r="A47" s="1"/>
      <c r="B47" s="841"/>
      <c r="C47" s="840"/>
      <c r="D47" s="840"/>
      <c r="E47" s="840"/>
      <c r="F47" s="840"/>
      <c r="G47" s="840"/>
      <c r="H47" s="840"/>
      <c r="I47" s="1"/>
    </row>
    <row r="48" spans="1:9" ht="12.75">
      <c r="A48" s="1"/>
      <c r="B48" s="849"/>
      <c r="C48" s="849"/>
      <c r="D48" s="301"/>
      <c r="E48" s="170"/>
      <c r="F48" s="301"/>
      <c r="G48" s="348"/>
      <c r="H48" s="301"/>
      <c r="I48" s="1"/>
    </row>
    <row r="49" spans="1:9" ht="12.75">
      <c r="A49" s="1"/>
      <c r="B49" s="840"/>
      <c r="C49" s="840"/>
      <c r="D49" s="301"/>
      <c r="E49" s="27"/>
      <c r="F49" s="47"/>
      <c r="G49" s="227"/>
      <c r="H49" s="27"/>
      <c r="I49" s="1"/>
    </row>
    <row r="50" spans="1:9" ht="12.75">
      <c r="A50" s="1"/>
      <c r="B50" s="379"/>
      <c r="C50" s="379"/>
      <c r="D50" s="27"/>
      <c r="E50" s="300"/>
      <c r="F50" s="301"/>
      <c r="G50" s="301"/>
      <c r="H50" s="301"/>
      <c r="I50" s="1"/>
    </row>
    <row r="51" spans="1:9" ht="12.75">
      <c r="A51" s="1"/>
      <c r="B51" s="379"/>
      <c r="C51" s="379"/>
      <c r="D51" s="301"/>
      <c r="E51" s="300"/>
      <c r="F51" s="301"/>
      <c r="G51" s="348"/>
      <c r="H51" s="301"/>
      <c r="I51" s="1"/>
    </row>
    <row r="52" spans="1:9" ht="15.75" customHeight="1">
      <c r="A52" s="1"/>
      <c r="B52" s="902"/>
      <c r="C52" s="840"/>
      <c r="D52" s="840"/>
      <c r="E52" s="840"/>
      <c r="F52" s="840"/>
      <c r="G52" s="840"/>
      <c r="H52" s="840"/>
      <c r="I52" s="1"/>
    </row>
    <row r="53" spans="1:9" ht="12.75">
      <c r="A53" s="1"/>
      <c r="B53" s="379"/>
      <c r="C53" s="379"/>
      <c r="D53" s="301"/>
      <c r="E53" s="300"/>
      <c r="F53" s="301"/>
      <c r="G53" s="348"/>
      <c r="H53" s="301"/>
      <c r="I53" s="1"/>
    </row>
    <row r="54" spans="1:9" ht="12.75">
      <c r="A54" s="1"/>
      <c r="B54" s="379"/>
      <c r="C54" s="379"/>
      <c r="D54" s="301"/>
      <c r="E54" s="294"/>
      <c r="F54" s="301"/>
      <c r="G54" s="660"/>
      <c r="H54" s="301"/>
      <c r="I54" s="1"/>
    </row>
    <row r="55" spans="1:9" ht="12.75">
      <c r="A55" s="1"/>
      <c r="B55" s="379"/>
      <c r="C55" s="379"/>
      <c r="D55" s="301"/>
      <c r="E55" s="205"/>
      <c r="F55" s="301"/>
      <c r="G55" s="270"/>
      <c r="H55" s="301"/>
      <c r="I55" s="1"/>
    </row>
    <row r="56" spans="1:9" ht="12.75">
      <c r="A56" s="1"/>
      <c r="B56" s="379"/>
      <c r="C56" s="379"/>
      <c r="D56" s="301"/>
      <c r="E56" s="205"/>
      <c r="F56" s="301"/>
      <c r="G56" s="348"/>
      <c r="H56" s="301"/>
      <c r="I56" s="1"/>
    </row>
    <row r="57" spans="1:9" ht="12.75">
      <c r="A57" s="1"/>
      <c r="B57" s="599"/>
      <c r="C57" s="599"/>
      <c r="D57" s="301"/>
      <c r="E57" s="205"/>
      <c r="F57" s="301"/>
      <c r="G57" s="348"/>
      <c r="H57" s="301"/>
      <c r="I57" s="1"/>
    </row>
    <row r="58" spans="1:9" ht="18" customHeight="1">
      <c r="A58" s="1"/>
      <c r="B58" s="841"/>
      <c r="C58" s="840"/>
      <c r="D58" s="840"/>
      <c r="E58" s="840"/>
      <c r="F58" s="840"/>
      <c r="G58" s="840"/>
      <c r="H58" s="840"/>
      <c r="I58" s="1"/>
    </row>
    <row r="59" spans="1:9" ht="12.75">
      <c r="A59" s="1"/>
      <c r="B59" s="599"/>
      <c r="C59" s="599"/>
      <c r="D59" s="303"/>
      <c r="E59" s="661"/>
      <c r="F59" s="301"/>
      <c r="G59" s="301"/>
      <c r="H59" s="229"/>
      <c r="I59" s="1"/>
    </row>
    <row r="60" spans="1:9" ht="12.75">
      <c r="A60" s="1"/>
      <c r="B60" s="379"/>
      <c r="C60" s="379"/>
      <c r="D60" s="301"/>
      <c r="E60" s="294"/>
      <c r="F60" s="301"/>
      <c r="G60" s="662"/>
      <c r="H60" s="301"/>
      <c r="I60" s="1"/>
    </row>
    <row r="61" spans="1:9" ht="12.75">
      <c r="A61" s="1"/>
      <c r="B61" s="379"/>
      <c r="C61" s="379"/>
      <c r="D61" s="301"/>
      <c r="E61" s="300"/>
      <c r="F61" s="301"/>
      <c r="G61" s="301"/>
      <c r="H61" s="301"/>
      <c r="I61" s="1"/>
    </row>
    <row r="62" spans="1:9" ht="15.75" customHeight="1">
      <c r="A62" s="1"/>
      <c r="B62" s="902"/>
      <c r="C62" s="840"/>
      <c r="D62" s="840"/>
      <c r="E62" s="840"/>
      <c r="F62" s="840"/>
      <c r="G62" s="840"/>
      <c r="H62" s="840"/>
      <c r="I62" s="1"/>
    </row>
    <row r="63" spans="1:9" ht="12.75">
      <c r="A63" s="1"/>
      <c r="B63" s="379"/>
      <c r="C63" s="379"/>
      <c r="D63" s="301"/>
      <c r="E63" s="300"/>
      <c r="F63" s="301"/>
      <c r="G63" s="348"/>
      <c r="H63" s="301"/>
      <c r="I63" s="1"/>
    </row>
    <row r="64" spans="1:9" ht="12.75">
      <c r="A64" s="1"/>
      <c r="B64" s="379"/>
      <c r="C64" s="379"/>
      <c r="D64" s="301"/>
      <c r="E64" s="300"/>
      <c r="F64" s="301"/>
      <c r="G64" s="664"/>
      <c r="H64" s="301"/>
      <c r="I64" s="1"/>
    </row>
    <row r="65" spans="1:9" ht="12.75">
      <c r="A65" s="1"/>
      <c r="B65" s="379"/>
      <c r="C65" s="379"/>
      <c r="D65" s="175"/>
      <c r="E65" s="175"/>
      <c r="F65" s="175"/>
      <c r="G65" s="175"/>
      <c r="H65" s="175"/>
      <c r="I65" s="1"/>
    </row>
    <row r="66" spans="1:9" ht="12.75">
      <c r="A66" s="1"/>
      <c r="B66" s="236"/>
      <c r="C66" s="236"/>
      <c r="D66" s="79"/>
      <c r="E66" s="294"/>
      <c r="F66" s="391"/>
      <c r="G66" s="391"/>
      <c r="H66" s="391"/>
      <c r="I66" s="1"/>
    </row>
    <row r="67" spans="1:9" ht="12.75">
      <c r="A67" s="1"/>
      <c r="B67" s="175"/>
      <c r="C67" s="175"/>
      <c r="D67" s="175"/>
      <c r="E67" s="175"/>
      <c r="F67" s="175"/>
      <c r="G67" s="175"/>
      <c r="H67" s="175"/>
      <c r="I67" s="1"/>
    </row>
    <row r="68" spans="1:9" ht="12.75">
      <c r="A68" s="1"/>
      <c r="B68" s="175"/>
      <c r="C68" s="175"/>
      <c r="D68" s="175"/>
      <c r="E68" s="175"/>
      <c r="F68" s="175"/>
      <c r="G68" s="175"/>
      <c r="H68" s="175"/>
      <c r="I68" s="1"/>
    </row>
    <row r="69" spans="1:9" ht="12.75">
      <c r="A69" s="1"/>
      <c r="B69" s="175"/>
      <c r="C69" s="175"/>
      <c r="D69" s="175"/>
      <c r="E69" s="175"/>
      <c r="F69" s="175"/>
      <c r="G69" s="175"/>
      <c r="H69" s="175"/>
      <c r="I69" s="1"/>
    </row>
    <row r="70" spans="1:9" ht="12.75">
      <c r="A70" s="1"/>
      <c r="B70" s="175"/>
      <c r="C70" s="175"/>
      <c r="D70" s="175"/>
      <c r="E70" s="175"/>
      <c r="F70" s="175"/>
      <c r="G70" s="175"/>
      <c r="H70" s="175"/>
      <c r="I70" s="1"/>
    </row>
    <row r="71" spans="1:9" ht="12.75">
      <c r="A71" s="1"/>
      <c r="B71" s="175"/>
      <c r="C71" s="175"/>
      <c r="D71" s="175"/>
      <c r="E71" s="175"/>
      <c r="F71" s="175"/>
      <c r="G71" s="175"/>
      <c r="H71" s="175"/>
      <c r="I71" s="1"/>
    </row>
    <row r="72" spans="1:9" ht="12.75">
      <c r="A72" s="1"/>
      <c r="B72" s="1"/>
      <c r="C72" s="1"/>
      <c r="D72" s="1"/>
      <c r="E72" s="1"/>
      <c r="F72" s="1"/>
      <c r="G72" s="1"/>
      <c r="H72" s="1"/>
      <c r="I72" s="1"/>
    </row>
    <row r="73" spans="1:9" ht="12.75">
      <c r="A73" s="1"/>
      <c r="B73" s="1"/>
      <c r="C73" s="1"/>
      <c r="D73" s="1"/>
      <c r="E73" s="1"/>
      <c r="F73" s="1"/>
      <c r="G73" s="1"/>
      <c r="H73" s="1"/>
      <c r="I73" s="1"/>
    </row>
    <row r="74" spans="1:9" ht="12.75">
      <c r="A74" s="1"/>
      <c r="B74" s="1"/>
      <c r="C74" s="1"/>
      <c r="D74" s="1"/>
      <c r="E74" s="1"/>
      <c r="F74" s="1"/>
      <c r="G74" s="1"/>
      <c r="H74" s="1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</sheetData>
  <mergeCells count="21">
    <mergeCell ref="C44:C45"/>
    <mergeCell ref="B48:B49"/>
    <mergeCell ref="C48:C49"/>
    <mergeCell ref="B52:H52"/>
    <mergeCell ref="B58:H58"/>
    <mergeCell ref="B62:H62"/>
    <mergeCell ref="B47:H47"/>
    <mergeCell ref="B40:H40"/>
    <mergeCell ref="B44:B45"/>
    <mergeCell ref="B1:H1"/>
    <mergeCell ref="B2:H2"/>
    <mergeCell ref="B7:H7"/>
    <mergeCell ref="B13:H13"/>
    <mergeCell ref="B17:H17"/>
    <mergeCell ref="B20:B23"/>
    <mergeCell ref="C20:C23"/>
    <mergeCell ref="B25:H25"/>
    <mergeCell ref="B29:H29"/>
    <mergeCell ref="B34:B35"/>
    <mergeCell ref="C34:C35"/>
    <mergeCell ref="B36:H36"/>
  </mergeCells>
  <hyperlinks>
    <hyperlink ref="G9" r:id="rId1"/>
    <hyperlink ref="G20" r:id="rId2"/>
    <hyperlink ref="G21" r:id="rId3"/>
    <hyperlink ref="G24" r:id="rId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80"/>
  <sheetViews>
    <sheetView workbookViewId="0">
      <selection activeCell="J3" sqref="J1:Q1048576"/>
    </sheetView>
  </sheetViews>
  <sheetFormatPr defaultColWidth="14.42578125" defaultRowHeight="15.75" customHeight="1"/>
  <cols>
    <col min="1" max="1" width="8.140625" customWidth="1"/>
    <col min="2" max="2" width="11.42578125" customWidth="1"/>
    <col min="4" max="4" width="21.28515625" customWidth="1"/>
    <col min="5" max="5" width="26" customWidth="1"/>
    <col min="6" max="6" width="30.85546875" customWidth="1"/>
    <col min="7" max="7" width="38" customWidth="1"/>
    <col min="8" max="8" width="36.140625" customWidth="1"/>
  </cols>
  <sheetData>
    <row r="1" spans="2:8" ht="22.5" customHeight="1">
      <c r="B1" s="911" t="s">
        <v>2349</v>
      </c>
      <c r="C1" s="840"/>
      <c r="D1" s="840"/>
      <c r="E1" s="840"/>
      <c r="F1" s="840"/>
      <c r="G1" s="840"/>
      <c r="H1" s="840"/>
    </row>
    <row r="2" spans="2:8" ht="25.5" customHeight="1">
      <c r="B2" s="846" t="s">
        <v>7</v>
      </c>
      <c r="C2" s="836"/>
      <c r="D2" s="836"/>
      <c r="E2" s="836"/>
      <c r="F2" s="836"/>
      <c r="G2" s="836"/>
      <c r="H2" s="837"/>
    </row>
    <row r="3" spans="2:8" ht="25.5">
      <c r="B3" s="481" t="s">
        <v>11</v>
      </c>
      <c r="C3" s="481" t="s">
        <v>13</v>
      </c>
      <c r="D3" s="481" t="s">
        <v>14</v>
      </c>
      <c r="E3" s="651" t="s">
        <v>1884</v>
      </c>
      <c r="F3" s="651" t="s">
        <v>16</v>
      </c>
      <c r="G3" s="203" t="s">
        <v>17</v>
      </c>
      <c r="H3" s="481" t="s">
        <v>18</v>
      </c>
    </row>
    <row r="4" spans="2:8" ht="78.75" customHeight="1">
      <c r="B4" s="13" t="s">
        <v>29</v>
      </c>
      <c r="C4" s="203" t="s">
        <v>30</v>
      </c>
      <c r="D4" s="574" t="s">
        <v>2250</v>
      </c>
      <c r="E4" s="38" t="s">
        <v>2350</v>
      </c>
      <c r="F4" s="663" t="s">
        <v>2252</v>
      </c>
      <c r="G4" s="655" t="str">
        <f>HYPERLINK("https://oge.sdamgia.ru/teacher?a=users","Весь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РСО.")</f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4" s="665" t="str">
        <f>HYPERLINK("https://oge.sdamgia.ru/teacher?a=users","Выполнить домашний вариант, назначенный в Решу ОГЭ. Срок выполнения с 15:00 до 19:00 27 апреля
При невозможности подключения: вариант будет доступен в АСУ РСО 27 апреля с 15:00 до 19:00.")</f>
        <v>Выполнить домашний вариант, назначенный в Решу ОГЭ. Срок выполнения с 15:00 до 19:00 27 апреля
При невозможности подключения: вариант будет доступен в АСУ РСО 27 апреля с 15:00 до 19:00.</v>
      </c>
    </row>
    <row r="5" spans="2:8" ht="51">
      <c r="B5" s="13" t="s">
        <v>77</v>
      </c>
      <c r="C5" s="13" t="s">
        <v>79</v>
      </c>
      <c r="D5" s="23" t="s">
        <v>598</v>
      </c>
      <c r="E5" s="666" t="s">
        <v>2351</v>
      </c>
      <c r="F5" s="667" t="s">
        <v>2352</v>
      </c>
      <c r="G5" s="668" t="str">
        <f>HYPERLINK("https://yandex.ru/video/search?text=%D0%B2%D0%B8%D0%B4%D0%B5%D0%BE%D1%83%D1%80%D0%BE%D0%BA+9+%D0%BA%D0%BB%D0%B0%D1%81%D1%81+%D0%BE%D1%80%D1%84%D0%BE%D0%B3%D1%80%D0%B0%D0%BC%D0%BC%D1%8B+%D0%B2+%D0%BF%D1%80%D0%B8%D1%81%D1%82%D0%B0%D0%B2%D0%BA%D0%B0%D1%85""","Просмотрите видеоурок, перейдя по ссылке, выполните тест, размещенный в беседе ВК; пришлите ответы в беседу для совместного обсуждения ")</f>
        <v xml:space="preserve">Просмотрите видеоурок, перейдя по ссылке, выполните тест, размещенный в беседе ВК; пришлите ответы в беседу для совместного обсуждения </v>
      </c>
      <c r="H5" s="30" t="s">
        <v>2260</v>
      </c>
    </row>
    <row r="6" spans="2:8" ht="76.5">
      <c r="B6" s="13" t="s">
        <v>99</v>
      </c>
      <c r="C6" s="13" t="s">
        <v>101</v>
      </c>
      <c r="D6" s="332" t="s">
        <v>31</v>
      </c>
      <c r="E6" s="368" t="s">
        <v>2353</v>
      </c>
      <c r="F6" s="592" t="s">
        <v>2307</v>
      </c>
      <c r="G6" s="592" t="s">
        <v>1333</v>
      </c>
      <c r="H6" s="85" t="s">
        <v>55</v>
      </c>
    </row>
    <row r="7" spans="2:8" ht="12.75" customHeight="1">
      <c r="B7" s="901" t="s">
        <v>128</v>
      </c>
      <c r="C7" s="836"/>
      <c r="D7" s="836"/>
      <c r="E7" s="836"/>
      <c r="F7" s="836"/>
      <c r="G7" s="836"/>
      <c r="H7" s="837"/>
    </row>
    <row r="8" spans="2:8" ht="63.75">
      <c r="B8" s="13" t="s">
        <v>142</v>
      </c>
      <c r="C8" s="13" t="s">
        <v>145</v>
      </c>
      <c r="D8" s="20" t="s">
        <v>81</v>
      </c>
      <c r="E8" s="31" t="s">
        <v>2354</v>
      </c>
      <c r="F8" s="20" t="s">
        <v>2355</v>
      </c>
      <c r="G8" s="20" t="s">
        <v>2356</v>
      </c>
      <c r="H8" s="23" t="s">
        <v>2357</v>
      </c>
    </row>
    <row r="9" spans="2:8" ht="38.25">
      <c r="B9" s="13" t="s">
        <v>166</v>
      </c>
      <c r="C9" s="13" t="s">
        <v>167</v>
      </c>
      <c r="D9" s="20" t="s">
        <v>81</v>
      </c>
      <c r="E9" s="31" t="s">
        <v>2358</v>
      </c>
      <c r="F9" s="20" t="s">
        <v>2359</v>
      </c>
      <c r="G9" s="20" t="s">
        <v>2360</v>
      </c>
      <c r="H9" s="171" t="s">
        <v>2361</v>
      </c>
    </row>
    <row r="10" spans="2:8" ht="38.25">
      <c r="B10" s="13" t="s">
        <v>187</v>
      </c>
      <c r="C10" s="13" t="s">
        <v>189</v>
      </c>
      <c r="D10" s="20" t="s">
        <v>31</v>
      </c>
      <c r="E10" s="20" t="s">
        <v>2362</v>
      </c>
      <c r="F10" s="20" t="s">
        <v>2262</v>
      </c>
      <c r="G10" s="197" t="s">
        <v>2263</v>
      </c>
      <c r="H10" s="23" t="s">
        <v>2363</v>
      </c>
    </row>
    <row r="11" spans="2:8" ht="38.25">
      <c r="B11" s="847" t="s">
        <v>433</v>
      </c>
      <c r="C11" s="847" t="s">
        <v>434</v>
      </c>
      <c r="D11" s="23" t="s">
        <v>598</v>
      </c>
      <c r="E11" s="23" t="s">
        <v>2364</v>
      </c>
      <c r="F11" s="23" t="s">
        <v>2270</v>
      </c>
      <c r="G11" s="23" t="s">
        <v>2271</v>
      </c>
      <c r="H11" s="23" t="s">
        <v>2272</v>
      </c>
    </row>
    <row r="12" spans="2:8" ht="38.25">
      <c r="B12" s="876"/>
      <c r="C12" s="876"/>
      <c r="D12" s="23" t="s">
        <v>469</v>
      </c>
      <c r="E12" s="20" t="s">
        <v>2365</v>
      </c>
      <c r="F12" s="23" t="s">
        <v>2247</v>
      </c>
      <c r="G12" s="23" t="s">
        <v>2248</v>
      </c>
      <c r="H12" s="23" t="s">
        <v>2249</v>
      </c>
    </row>
    <row r="13" spans="2:8" ht="38.25">
      <c r="B13" s="848"/>
      <c r="C13" s="848"/>
      <c r="D13" s="23" t="s">
        <v>469</v>
      </c>
      <c r="E13" s="20" t="s">
        <v>2366</v>
      </c>
      <c r="F13" s="452" t="s">
        <v>2367</v>
      </c>
      <c r="G13" s="23" t="s">
        <v>2368</v>
      </c>
      <c r="H13" s="23" t="s">
        <v>2369</v>
      </c>
    </row>
    <row r="14" spans="2:8" ht="38.25">
      <c r="B14" s="847" t="s">
        <v>1091</v>
      </c>
      <c r="C14" s="847" t="s">
        <v>1092</v>
      </c>
      <c r="D14" s="23" t="s">
        <v>81</v>
      </c>
      <c r="E14" s="198" t="s">
        <v>2370</v>
      </c>
      <c r="F14" s="20" t="s">
        <v>2371</v>
      </c>
      <c r="G14" s="22" t="str">
        <f>HYPERLINK("https://math-oge.sdamgia.ru/teacher?id=25379585","Выполнить вариант, назначенный в Решу ОГЭ")</f>
        <v>Выполнить вариант, назначенный в Решу ОГЭ</v>
      </c>
      <c r="H14" s="23" t="s">
        <v>55</v>
      </c>
    </row>
    <row r="15" spans="2:8" ht="25.5">
      <c r="B15" s="848"/>
      <c r="C15" s="848"/>
      <c r="D15" s="23" t="s">
        <v>31</v>
      </c>
      <c r="E15" s="53" t="s">
        <v>2372</v>
      </c>
      <c r="F15" s="23" t="s">
        <v>2373</v>
      </c>
      <c r="G15" s="56" t="s">
        <v>2374</v>
      </c>
      <c r="H15" s="23" t="s">
        <v>55</v>
      </c>
    </row>
    <row r="16" spans="2:8" ht="12.75" customHeight="1">
      <c r="B16" s="859" t="s">
        <v>219</v>
      </c>
      <c r="C16" s="836"/>
      <c r="D16" s="836"/>
      <c r="E16" s="836"/>
      <c r="F16" s="836"/>
      <c r="G16" s="836"/>
      <c r="H16" s="837"/>
    </row>
    <row r="17" spans="1:8" ht="89.25">
      <c r="B17" s="13" t="s">
        <v>29</v>
      </c>
      <c r="C17" s="13" t="s">
        <v>30</v>
      </c>
      <c r="D17" s="574" t="s">
        <v>2250</v>
      </c>
      <c r="E17" s="73" t="s">
        <v>2375</v>
      </c>
      <c r="F17" s="656" t="s">
        <v>2281</v>
      </c>
      <c r="G17" s="655" t="str">
        <f t="shared" ref="G17:G18" si="0">HYPERLINK("https://oge.sdamgia.ru/teacher?a=users","Весь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РСО.")</f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17" s="665" t="str">
        <f t="shared" ref="H17:H18" si="1">HYPERLINK("https://oge.sdamgia.ru/teacher?a=users","Выполнить домашний вариант, назначенный в Решу ОГЭ. Срок выполнения с 15:00 до 19:00 28 апреля
При невозможности подключения: вариант будет доступен в АСУ РСО 28 апреля с 15:00 до 19:00.")</f>
        <v>Выполнить домашний вариант, назначенный в Решу ОГЭ. Срок выполнения с 15:00 до 19:00 28 апреля
При невозможности подключения: вариант будет доступен в АСУ РСО 28 апреля с 15:00 до 19:00.</v>
      </c>
    </row>
    <row r="18" spans="1:8" ht="89.25">
      <c r="B18" s="13" t="s">
        <v>77</v>
      </c>
      <c r="C18" s="13" t="s">
        <v>79</v>
      </c>
      <c r="D18" s="574" t="s">
        <v>2250</v>
      </c>
      <c r="E18" s="73" t="s">
        <v>2376</v>
      </c>
      <c r="F18" s="656" t="s">
        <v>2281</v>
      </c>
      <c r="G18" s="655" t="str">
        <f t="shared" si="0"/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18" s="665" t="str">
        <f t="shared" si="1"/>
        <v>Выполнить домашний вариант, назначенный в Решу ОГЭ. Срок выполнения с 15:00 до 19:00 28 апреля
При невозможности подключения: вариант будет доступен в АСУ РСО 28 апреля с 15:00 до 19:00.</v>
      </c>
    </row>
    <row r="19" spans="1:8" ht="38.25">
      <c r="B19" s="13" t="s">
        <v>99</v>
      </c>
      <c r="C19" s="13" t="s">
        <v>101</v>
      </c>
      <c r="D19" s="32" t="s">
        <v>81</v>
      </c>
      <c r="E19" s="73" t="s">
        <v>2377</v>
      </c>
      <c r="F19" s="32" t="s">
        <v>2378</v>
      </c>
      <c r="G19" s="32" t="s">
        <v>2278</v>
      </c>
      <c r="H19" s="32" t="s">
        <v>2379</v>
      </c>
    </row>
    <row r="20" spans="1:8" ht="12.75" customHeight="1">
      <c r="B20" s="901" t="s">
        <v>128</v>
      </c>
      <c r="C20" s="836"/>
      <c r="D20" s="836"/>
      <c r="E20" s="836"/>
      <c r="F20" s="836"/>
      <c r="G20" s="836"/>
      <c r="H20" s="837"/>
    </row>
    <row r="21" spans="1:8" ht="38.25">
      <c r="B21" s="13" t="s">
        <v>142</v>
      </c>
      <c r="C21" s="13" t="s">
        <v>145</v>
      </c>
      <c r="D21" s="23" t="s">
        <v>1173</v>
      </c>
      <c r="E21" s="191" t="s">
        <v>2380</v>
      </c>
      <c r="F21" s="32" t="s">
        <v>2286</v>
      </c>
      <c r="G21" s="193" t="e">
        <f>HYPERLINK("https://yandex.ru/video/search?text=%D0%B2%D0%B8%D0%B4%D0%B5%D0%BE%D1%83%D1%80%D0%BE%D0%BA%20%D0%BF%D0%BE%20%D0%BB%D0%B8%D1%82%D0%B5%D1%80%D0%B0%D1%82%D1%83%D1%80%D0%B5%209%20%D0%BA%D0%BB%D0%B0%D1%81%D1%81%20%D0%BE%20%D0%BD.%D0%B0%20%D0%B7%D0%B0%D0%B1%D0%"&amp;"BE%D0%BB%D0%BE%D1%86%D0%BA%D0%BE%D0%BC","""Просмотрите видеоурок, перейдя по ссылке, выполните конспект по просмотренному материалу; фото работ пришлите в беседу ВК; если нет технической возможности, то выполните конспект на основе материала учебника (стр.184-188) "" ")</f>
        <v>#VALUE!</v>
      </c>
      <c r="H21" s="32" t="s">
        <v>380</v>
      </c>
    </row>
    <row r="22" spans="1:8" ht="38.25">
      <c r="B22" s="13" t="s">
        <v>166</v>
      </c>
      <c r="C22" s="13" t="s">
        <v>167</v>
      </c>
      <c r="D22" s="32" t="s">
        <v>1405</v>
      </c>
      <c r="E22" s="74" t="s">
        <v>2381</v>
      </c>
      <c r="F22" s="32" t="s">
        <v>2382</v>
      </c>
      <c r="G22" s="188" t="s">
        <v>2383</v>
      </c>
      <c r="H22" s="32" t="s">
        <v>2384</v>
      </c>
    </row>
    <row r="23" spans="1:8" ht="51">
      <c r="A23" s="669"/>
      <c r="B23" s="13" t="s">
        <v>187</v>
      </c>
      <c r="C23" s="13" t="s">
        <v>189</v>
      </c>
      <c r="D23" s="32" t="s">
        <v>31</v>
      </c>
      <c r="E23" s="74" t="s">
        <v>2385</v>
      </c>
      <c r="F23" s="32" t="s">
        <v>2386</v>
      </c>
      <c r="G23" s="188" t="s">
        <v>2387</v>
      </c>
      <c r="H23" s="32" t="s">
        <v>55</v>
      </c>
    </row>
    <row r="24" spans="1:8" ht="53.25" customHeight="1">
      <c r="B24" s="847" t="s">
        <v>433</v>
      </c>
      <c r="C24" s="847" t="s">
        <v>434</v>
      </c>
      <c r="D24" s="32" t="s">
        <v>31</v>
      </c>
      <c r="E24" s="191" t="s">
        <v>2388</v>
      </c>
      <c r="F24" s="670" t="s">
        <v>2389</v>
      </c>
      <c r="G24" s="671" t="s">
        <v>2289</v>
      </c>
      <c r="H24" s="75" t="s">
        <v>55</v>
      </c>
    </row>
    <row r="25" spans="1:8" ht="49.5" customHeight="1">
      <c r="B25" s="876"/>
      <c r="C25" s="876"/>
      <c r="D25" s="32" t="s">
        <v>31</v>
      </c>
      <c r="E25" s="289" t="s">
        <v>2390</v>
      </c>
      <c r="F25" s="75" t="s">
        <v>2291</v>
      </c>
      <c r="G25" s="469" t="s">
        <v>2292</v>
      </c>
      <c r="H25" s="32" t="s">
        <v>55</v>
      </c>
    </row>
    <row r="26" spans="1:8" ht="44.25" customHeight="1">
      <c r="B26" s="876"/>
      <c r="C26" s="876"/>
      <c r="D26" s="32" t="s">
        <v>31</v>
      </c>
      <c r="E26" s="672" t="s">
        <v>2391</v>
      </c>
      <c r="F26" s="75" t="s">
        <v>2294</v>
      </c>
      <c r="G26" s="83" t="s">
        <v>2295</v>
      </c>
      <c r="H26" s="75" t="s">
        <v>55</v>
      </c>
    </row>
    <row r="27" spans="1:8" ht="47.25" customHeight="1">
      <c r="B27" s="848"/>
      <c r="C27" s="848"/>
      <c r="D27" s="32" t="s">
        <v>31</v>
      </c>
      <c r="E27" s="673" t="s">
        <v>2392</v>
      </c>
      <c r="F27" s="75" t="s">
        <v>2297</v>
      </c>
      <c r="G27" s="257" t="str">
        <f>HYPERLINK("https://vk.com/studio_vd?z=video-55155418_171069496%2F466f3520aad6e446f4%2Fpl_post_-55155418_143179","https://vk.com/studio_vd?z=video-55155418_171069496%2F466f3520aad6e446f4%2Fpl_post_-55155418_143179")</f>
        <v>https://vk.com/studio_vd?z=video-55155418_171069496%2F466f3520aad6e446f4%2Fpl_post_-55155418_143179</v>
      </c>
      <c r="H27" s="75" t="s">
        <v>55</v>
      </c>
    </row>
    <row r="28" spans="1:8" ht="47.25" customHeight="1">
      <c r="B28" s="13" t="s">
        <v>1091</v>
      </c>
      <c r="C28" s="674" t="s">
        <v>1092</v>
      </c>
      <c r="D28" s="501" t="s">
        <v>31</v>
      </c>
      <c r="E28" s="675" t="s">
        <v>2393</v>
      </c>
      <c r="F28" s="676" t="s">
        <v>2299</v>
      </c>
      <c r="G28" s="677" t="s">
        <v>2300</v>
      </c>
      <c r="H28" s="678" t="s">
        <v>2301</v>
      </c>
    </row>
    <row r="29" spans="1:8" ht="24" customHeight="1">
      <c r="B29" s="835" t="s">
        <v>252</v>
      </c>
      <c r="C29" s="836"/>
      <c r="D29" s="836"/>
      <c r="E29" s="836"/>
      <c r="F29" s="836"/>
      <c r="G29" s="836"/>
      <c r="H29" s="837"/>
    </row>
    <row r="30" spans="1:8" ht="89.25">
      <c r="B30" s="522" t="s">
        <v>29</v>
      </c>
      <c r="C30" s="522" t="s">
        <v>30</v>
      </c>
      <c r="D30" s="574" t="s">
        <v>2250</v>
      </c>
      <c r="E30" s="38" t="s">
        <v>2394</v>
      </c>
      <c r="F30" s="679" t="s">
        <v>2252</v>
      </c>
      <c r="G30" s="655" t="str">
        <f>HYPERLINK("https://oge.sdamgia.ru/teacher?a=users","Весь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РСО.")</f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30" s="665" t="str">
        <f>HYPERLINK("https://oge.sdamgia.ru/teacher?a=users","Выполнить домашний вариант, назначенный в Решу ОГЭ. Срок выполнения с 15:00 до 19:00 29 апреля
При невозможности подключения: вариант будет доступен в АСУ РСО 29 апреля с 15:00 до 19:00.")</f>
        <v>Выполнить домашний вариант, назначенный в Решу ОГЭ. Срок выполнения с 15:00 до 19:00 29 апреля
При невозможности подключения: вариант будет доступен в АСУ РСО 29 апреля с 15:00 до 19:00.</v>
      </c>
    </row>
    <row r="31" spans="1:8" ht="76.5">
      <c r="B31" s="522" t="s">
        <v>77</v>
      </c>
      <c r="C31" s="522" t="s">
        <v>79</v>
      </c>
      <c r="D31" s="75" t="s">
        <v>2395</v>
      </c>
      <c r="E31" s="466" t="s">
        <v>2396</v>
      </c>
      <c r="F31" s="365" t="s">
        <v>2397</v>
      </c>
      <c r="G31" s="85" t="s">
        <v>2398</v>
      </c>
      <c r="H31" s="85" t="s">
        <v>2399</v>
      </c>
    </row>
    <row r="32" spans="1:8" ht="114.75">
      <c r="B32" s="507" t="s">
        <v>99</v>
      </c>
      <c r="C32" s="508" t="s">
        <v>101</v>
      </c>
      <c r="D32" s="437" t="s">
        <v>31</v>
      </c>
      <c r="E32" s="489" t="s">
        <v>2400</v>
      </c>
      <c r="F32" s="437" t="s">
        <v>2310</v>
      </c>
      <c r="G32" s="478" t="s">
        <v>3041</v>
      </c>
      <c r="H32" s="437" t="s">
        <v>2311</v>
      </c>
    </row>
    <row r="33" spans="2:8" ht="12.75" customHeight="1">
      <c r="B33" s="901" t="s">
        <v>128</v>
      </c>
      <c r="C33" s="836"/>
      <c r="D33" s="836"/>
      <c r="E33" s="836"/>
      <c r="F33" s="836"/>
      <c r="G33" s="836"/>
      <c r="H33" s="837"/>
    </row>
    <row r="34" spans="2:8" ht="76.5">
      <c r="B34" s="507" t="s">
        <v>142</v>
      </c>
      <c r="C34" s="508" t="s">
        <v>145</v>
      </c>
      <c r="D34" s="332" t="s">
        <v>31</v>
      </c>
      <c r="E34" s="385" t="s">
        <v>2401</v>
      </c>
      <c r="F34" s="328" t="s">
        <v>2307</v>
      </c>
      <c r="G34" s="328" t="s">
        <v>1333</v>
      </c>
      <c r="H34" s="75" t="s">
        <v>55</v>
      </c>
    </row>
    <row r="35" spans="2:8" ht="76.5">
      <c r="B35" s="507" t="s">
        <v>166</v>
      </c>
      <c r="C35" s="508" t="s">
        <v>167</v>
      </c>
      <c r="D35" s="437" t="s">
        <v>2402</v>
      </c>
      <c r="E35" s="191" t="s">
        <v>2403</v>
      </c>
      <c r="F35" s="75" t="s">
        <v>2404</v>
      </c>
      <c r="G35" s="257" t="str">
        <f>HYPERLINK("https://yandex.ru/video/search?text=%D0%B2%D0%B8%D0%B4%D0%B5%D0%BE%D1%83%D1%80%D0%BE%D0%BA+9+%D0%BA%D0%BB%D0%B0%D1%81%D1%81+%D0%9F%D0%B0%D1%81%D1%82%D0%B5%D1%80%D0%BD%D0%B0%D0%BA","Посмотрите видеоурок, перейдя по ссылке, прочтите стихотворение, размещенное в беседе ВК, выполните его анализ по плану, выданному ранее; фото выполненных работ пришлите в беседу ")</f>
        <v xml:space="preserve">Посмотрите видеоурок, перейдя по ссылке, прочтите стихотворение, размещенное в беседе ВК, выполните его анализ по плану, выданному ранее; фото выполненных работ пришлите в беседу </v>
      </c>
      <c r="H35" s="437" t="s">
        <v>2316</v>
      </c>
    </row>
    <row r="36" spans="2:8" ht="51">
      <c r="B36" s="507" t="s">
        <v>187</v>
      </c>
      <c r="C36" s="508" t="s">
        <v>189</v>
      </c>
      <c r="D36" s="437" t="s">
        <v>31</v>
      </c>
      <c r="E36" s="489" t="s">
        <v>2405</v>
      </c>
      <c r="F36" s="437" t="s">
        <v>2313</v>
      </c>
      <c r="G36" s="257" t="e">
        <f>HYPERLINK("https://yandex.ru/video/preview/?filmId=934061579441729465&amp;reqid=1587715231492605-882226731057290748700109-man2-6018-V&amp;suggest_reqid=197677597157523356956886061233668&amp;text=Дозиметрия+закон+радиоактивного+распада+видеоурок+9+класс","Изучить п. 61 до конца, ответить на вопросы после параграфа (устно), посмотреть видео по ссылке  https://yandex.ru/video/preview/?filmId=934061579441729465&amp;reqid=1587715231492605-882226731057290748700109-man2-6018-V&amp;suggest_reqid=1976775971575233569568860"&amp;"61233668&amp;text=Дозиметрия+закон+радиоактивного+распада+видеоурок+9+класс")</f>
        <v>#VALUE!</v>
      </c>
      <c r="H36" s="478" t="str">
        <f>HYPERLINK("https://schooltests.ru/09_peryshkin/61_biologich_deystvie_radiacii.php","П. 61 повторить , выполнить тест по ссылке и  результат скинуть в ВК https://schooltests.ru/09_peryshkin/61_biologich_deystvie_radiacii.php")</f>
        <v>П. 61 повторить , выполнить тест по ссылке и  результат скинуть в ВК https://schooltests.ru/09_peryshkin/61_biologich_deystvie_radiacii.php</v>
      </c>
    </row>
    <row r="37" spans="2:8" ht="38.25">
      <c r="B37" s="507" t="s">
        <v>433</v>
      </c>
      <c r="C37" s="508" t="s">
        <v>434</v>
      </c>
      <c r="D37" s="437" t="s">
        <v>31</v>
      </c>
      <c r="E37" s="515" t="s">
        <v>2406</v>
      </c>
      <c r="F37" s="38" t="s">
        <v>2407</v>
      </c>
      <c r="G37" s="550" t="s">
        <v>2408</v>
      </c>
      <c r="H37" s="38" t="s">
        <v>55</v>
      </c>
    </row>
    <row r="38" spans="2:8" ht="25.5">
      <c r="B38" s="507" t="s">
        <v>1091</v>
      </c>
      <c r="C38" s="519" t="s">
        <v>1092</v>
      </c>
      <c r="D38" s="437" t="s">
        <v>31</v>
      </c>
      <c r="E38" s="457" t="s">
        <v>2409</v>
      </c>
      <c r="F38" s="75" t="s">
        <v>2410</v>
      </c>
      <c r="G38" s="212" t="s">
        <v>2411</v>
      </c>
      <c r="H38" s="75" t="s">
        <v>55</v>
      </c>
    </row>
    <row r="39" spans="2:8" ht="18">
      <c r="B39" s="861" t="s">
        <v>2325</v>
      </c>
      <c r="C39" s="862"/>
      <c r="D39" s="862"/>
      <c r="E39" s="862"/>
      <c r="F39" s="862"/>
      <c r="G39" s="862"/>
      <c r="H39" s="857"/>
    </row>
    <row r="40" spans="2:8" ht="38.25">
      <c r="B40" s="909" t="s">
        <v>29</v>
      </c>
      <c r="C40" s="891" t="s">
        <v>30</v>
      </c>
      <c r="D40" s="113" t="s">
        <v>31</v>
      </c>
      <c r="E40" s="113" t="s">
        <v>2412</v>
      </c>
      <c r="F40" s="100" t="s">
        <v>1886</v>
      </c>
      <c r="G40" s="561" t="s">
        <v>1712</v>
      </c>
      <c r="H40" s="272" t="s">
        <v>380</v>
      </c>
    </row>
    <row r="41" spans="2:8" ht="102">
      <c r="B41" s="876"/>
      <c r="C41" s="884"/>
      <c r="D41" s="328" t="s">
        <v>1921</v>
      </c>
      <c r="E41" s="369" t="s">
        <v>2413</v>
      </c>
      <c r="F41" s="32" t="s">
        <v>2318</v>
      </c>
      <c r="G41" s="188" t="s">
        <v>2319</v>
      </c>
      <c r="H41" s="188" t="s">
        <v>2414</v>
      </c>
    </row>
    <row r="42" spans="2:8" ht="38.25">
      <c r="B42" s="848"/>
      <c r="C42" s="857"/>
      <c r="D42" s="23" t="s">
        <v>469</v>
      </c>
      <c r="E42" s="20" t="s">
        <v>2415</v>
      </c>
      <c r="F42" s="476" t="s">
        <v>2367</v>
      </c>
      <c r="G42" s="23" t="s">
        <v>2368</v>
      </c>
      <c r="H42" s="38" t="s">
        <v>2416</v>
      </c>
    </row>
    <row r="43" spans="2:8" ht="38.25">
      <c r="B43" s="680" t="s">
        <v>77</v>
      </c>
      <c r="C43" s="508" t="s">
        <v>79</v>
      </c>
      <c r="D43" s="437" t="s">
        <v>1562</v>
      </c>
      <c r="E43" s="74" t="s">
        <v>2417</v>
      </c>
      <c r="F43" s="75" t="s">
        <v>2418</v>
      </c>
      <c r="G43" s="83" t="s">
        <v>2419</v>
      </c>
      <c r="H43" s="75" t="s">
        <v>2420</v>
      </c>
    </row>
    <row r="44" spans="2:8" ht="51">
      <c r="B44" s="680" t="s">
        <v>99</v>
      </c>
      <c r="C44" s="508" t="s">
        <v>101</v>
      </c>
      <c r="D44" s="437" t="s">
        <v>1348</v>
      </c>
      <c r="E44" s="489" t="s">
        <v>2421</v>
      </c>
      <c r="F44" s="438" t="s">
        <v>2338</v>
      </c>
      <c r="G44" s="551" t="s">
        <v>2339</v>
      </c>
      <c r="H44" s="438" t="s">
        <v>2340</v>
      </c>
    </row>
    <row r="45" spans="2:8" ht="12.75" customHeight="1">
      <c r="B45" s="901" t="s">
        <v>128</v>
      </c>
      <c r="C45" s="836"/>
      <c r="D45" s="836"/>
      <c r="E45" s="836"/>
      <c r="F45" s="836"/>
      <c r="G45" s="836"/>
      <c r="H45" s="837"/>
    </row>
    <row r="46" spans="2:8" ht="89.25">
      <c r="B46" s="680" t="s">
        <v>142</v>
      </c>
      <c r="C46" s="681" t="s">
        <v>145</v>
      </c>
      <c r="D46" s="574" t="s">
        <v>2250</v>
      </c>
      <c r="E46" s="73" t="s">
        <v>2422</v>
      </c>
      <c r="F46" s="656" t="s">
        <v>2281</v>
      </c>
      <c r="G46" s="655" t="str">
        <f t="shared" ref="G46:G47" si="2">HYPERLINK("https://oge.sdamgia.ru/teacher?a=users","Весь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РСО.")</f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46" s="665" t="str">
        <f t="shared" ref="H46:H47" si="3">HYPERLINK("https://oge.sdamgia.ru/teacher?a=users","Выполнить домашний вариант, назначенный в Решу ОГЭ. Срок выполнения с 15:00 до 19:00 30 апреля
При невозможности подключения: вариант будет доступен в АСУ РСО 30 апреля с 15:00 до 19:00.")</f>
        <v>Выполнить домашний вариант, назначенный в Решу ОГЭ. Срок выполнения с 15:00 до 19:00 30 апреля
При невозможности подключения: вариант будет доступен в АСУ РСО 30 апреля с 15:00 до 19:00.</v>
      </c>
    </row>
    <row r="47" spans="2:8" ht="89.25">
      <c r="B47" s="680" t="s">
        <v>166</v>
      </c>
      <c r="C47" s="681" t="s">
        <v>167</v>
      </c>
      <c r="D47" s="574" t="s">
        <v>2250</v>
      </c>
      <c r="E47" s="73" t="s">
        <v>2423</v>
      </c>
      <c r="F47" s="656" t="s">
        <v>2330</v>
      </c>
      <c r="G47" s="655" t="str">
        <f t="shared" si="2"/>
        <v>Весь класс (синхронно). Решить вариант, назначенный в Решу ОГЭ. По всем возникающим вопросам и сложностям писать в беседу ВК.       
При невозможности подключения: выполнить  вариант во вложенном файле АСУ РСО.</v>
      </c>
      <c r="H47" s="665" t="str">
        <f t="shared" si="3"/>
        <v>Выполнить домашний вариант, назначенный в Решу ОГЭ. Срок выполнения с 15:00 до 19:00 30 апреля
При невозможности подключения: вариант будет доступен в АСУ РСО 30 апреля с 15:00 до 19:00.</v>
      </c>
    </row>
    <row r="48" spans="2:8" ht="38.25">
      <c r="B48" s="680" t="s">
        <v>187</v>
      </c>
      <c r="C48" s="508" t="s">
        <v>189</v>
      </c>
      <c r="D48" s="437" t="s">
        <v>2332</v>
      </c>
      <c r="E48" s="489" t="s">
        <v>2424</v>
      </c>
      <c r="F48" s="75" t="s">
        <v>2334</v>
      </c>
      <c r="G48" s="83" t="s">
        <v>2425</v>
      </c>
      <c r="H48" s="284" t="s">
        <v>2426</v>
      </c>
    </row>
    <row r="49" spans="1:9" ht="51">
      <c r="B49" s="909" t="s">
        <v>433</v>
      </c>
      <c r="C49" s="910" t="s">
        <v>434</v>
      </c>
      <c r="D49" s="113" t="s">
        <v>31</v>
      </c>
      <c r="E49" s="113" t="s">
        <v>2427</v>
      </c>
      <c r="F49" s="100" t="s">
        <v>1886</v>
      </c>
      <c r="G49" s="562" t="s">
        <v>2428</v>
      </c>
      <c r="H49" s="272" t="s">
        <v>380</v>
      </c>
    </row>
    <row r="50" spans="1:9" ht="25.5">
      <c r="B50" s="848"/>
      <c r="C50" s="857"/>
      <c r="D50" s="437" t="s">
        <v>81</v>
      </c>
      <c r="E50" s="489" t="s">
        <v>2429</v>
      </c>
      <c r="F50" s="75" t="s">
        <v>2270</v>
      </c>
      <c r="G50" s="83" t="s">
        <v>2346</v>
      </c>
      <c r="H50" s="75" t="s">
        <v>380</v>
      </c>
    </row>
    <row r="51" spans="1:9" ht="25.5">
      <c r="B51" s="873" t="s">
        <v>1091</v>
      </c>
      <c r="C51" s="880" t="s">
        <v>1092</v>
      </c>
      <c r="D51" s="333" t="s">
        <v>31</v>
      </c>
      <c r="E51" s="194" t="s">
        <v>2430</v>
      </c>
      <c r="F51" s="36" t="s">
        <v>2431</v>
      </c>
      <c r="G51" s="193" t="str">
        <f>HYPERLINK("https://resh.edu.ru/subject/lesson/6370/start/217124/","Изучить материал")</f>
        <v>Изучить материал</v>
      </c>
      <c r="H51" s="85" t="s">
        <v>55</v>
      </c>
    </row>
    <row r="52" spans="1:9" ht="38.25">
      <c r="A52" s="682"/>
      <c r="B52" s="848"/>
      <c r="C52" s="848"/>
      <c r="D52" s="333" t="s">
        <v>31</v>
      </c>
      <c r="E52" s="194" t="s">
        <v>2432</v>
      </c>
      <c r="F52" s="36" t="s">
        <v>2433</v>
      </c>
      <c r="G52" s="193" t="str">
        <f>HYPERLINK("https://www.youtube.com/watch?v=D5Oub871wuc","Дети в тюрьме - Экскурсия в детскую колонию ")</f>
        <v xml:space="preserve">Дети в тюрьме - Экскурсия в детскую колонию </v>
      </c>
      <c r="H52" s="85" t="s">
        <v>55</v>
      </c>
      <c r="I52" s="682"/>
    </row>
    <row r="53" spans="1:9" ht="18">
      <c r="B53" s="867"/>
      <c r="C53" s="840"/>
      <c r="D53" s="840"/>
      <c r="E53" s="840"/>
      <c r="F53" s="840"/>
      <c r="G53" s="840"/>
      <c r="H53" s="840"/>
    </row>
    <row r="54" spans="1:9" ht="12.75">
      <c r="B54" s="378"/>
      <c r="C54" s="379"/>
      <c r="D54" s="303"/>
      <c r="E54" s="300"/>
      <c r="F54" s="301"/>
      <c r="G54" s="348"/>
      <c r="H54" s="301"/>
    </row>
    <row r="55" spans="1:9" ht="12.75">
      <c r="B55" s="378"/>
      <c r="C55" s="379"/>
      <c r="D55" s="303"/>
      <c r="E55" s="300"/>
      <c r="F55" s="301"/>
      <c r="G55" s="348"/>
      <c r="H55" s="301"/>
    </row>
    <row r="56" spans="1:9" ht="12.75">
      <c r="B56" s="378"/>
      <c r="C56" s="379"/>
      <c r="D56" s="303"/>
      <c r="E56" s="294"/>
      <c r="F56" s="301"/>
      <c r="G56" s="301"/>
      <c r="H56" s="301"/>
    </row>
    <row r="57" spans="1:9" ht="15.75" customHeight="1">
      <c r="B57" s="902"/>
      <c r="C57" s="840"/>
      <c r="D57" s="840"/>
      <c r="E57" s="840"/>
      <c r="F57" s="840"/>
      <c r="G57" s="840"/>
      <c r="H57" s="840"/>
    </row>
    <row r="58" spans="1:9" ht="12.75">
      <c r="B58" s="378"/>
      <c r="C58" s="378"/>
      <c r="D58" s="303"/>
      <c r="E58" s="165"/>
      <c r="F58" s="301"/>
      <c r="G58" s="348"/>
      <c r="H58" s="301"/>
    </row>
    <row r="59" spans="1:9" ht="12.75">
      <c r="B59" s="378"/>
      <c r="C59" s="378"/>
      <c r="D59" s="27"/>
      <c r="E59" s="300"/>
      <c r="F59" s="301"/>
      <c r="G59" s="301"/>
      <c r="H59" s="301"/>
    </row>
    <row r="60" spans="1:9" ht="12.75">
      <c r="B60" s="865"/>
      <c r="C60" s="849"/>
      <c r="D60" s="229"/>
      <c r="E60" s="170"/>
      <c r="F60" s="301"/>
      <c r="G60" s="301"/>
      <c r="H60" s="301"/>
    </row>
    <row r="61" spans="1:9" ht="12.75">
      <c r="B61" s="840"/>
      <c r="C61" s="840"/>
      <c r="D61" s="301"/>
      <c r="E61" s="27"/>
      <c r="F61" s="47"/>
      <c r="G61" s="227"/>
      <c r="H61" s="27"/>
    </row>
    <row r="62" spans="1:9" ht="12.75">
      <c r="B62" s="378"/>
      <c r="C62" s="378"/>
      <c r="D62" s="303"/>
      <c r="E62" s="205"/>
      <c r="F62" s="301"/>
      <c r="G62" s="301"/>
      <c r="H62" s="301"/>
    </row>
    <row r="63" spans="1:9" ht="12.75">
      <c r="B63" s="378"/>
      <c r="C63" s="595"/>
      <c r="D63" s="301"/>
      <c r="E63" s="205"/>
      <c r="F63" s="301"/>
      <c r="G63" s="301"/>
      <c r="H63" s="301"/>
    </row>
    <row r="64" spans="1:9" ht="12.75">
      <c r="B64" s="594"/>
      <c r="C64" s="594"/>
      <c r="D64" s="303"/>
      <c r="E64" s="205"/>
      <c r="F64" s="301"/>
      <c r="G64" s="301"/>
      <c r="H64" s="301"/>
    </row>
    <row r="65" spans="2:8" ht="18" customHeight="1">
      <c r="B65" s="841"/>
      <c r="C65" s="840"/>
      <c r="D65" s="840"/>
      <c r="E65" s="840"/>
      <c r="F65" s="840"/>
      <c r="G65" s="840"/>
      <c r="H65" s="840"/>
    </row>
    <row r="66" spans="2:8" ht="12.75">
      <c r="B66" s="594"/>
      <c r="C66" s="379"/>
      <c r="D66" s="683"/>
      <c r="E66" s="593"/>
      <c r="F66" s="301"/>
      <c r="G66" s="301"/>
      <c r="H66" s="301"/>
    </row>
    <row r="67" spans="2:8" ht="12.75">
      <c r="B67" s="378"/>
      <c r="C67" s="379"/>
      <c r="D67" s="303"/>
      <c r="E67" s="589"/>
      <c r="F67" s="301"/>
      <c r="G67" s="301"/>
      <c r="H67" s="301"/>
    </row>
    <row r="68" spans="2:8" ht="12.75">
      <c r="B68" s="378"/>
      <c r="C68" s="379"/>
      <c r="D68" s="301"/>
      <c r="E68" s="294"/>
      <c r="F68" s="301"/>
      <c r="G68" s="348"/>
      <c r="H68" s="301"/>
    </row>
    <row r="69" spans="2:8" ht="15.75" customHeight="1">
      <c r="B69" s="902"/>
      <c r="C69" s="840"/>
      <c r="D69" s="840"/>
      <c r="E69" s="840"/>
      <c r="F69" s="840"/>
      <c r="G69" s="840"/>
      <c r="H69" s="840"/>
    </row>
    <row r="70" spans="2:8" ht="12.75">
      <c r="B70" s="378"/>
      <c r="C70" s="378"/>
      <c r="D70" s="303"/>
      <c r="E70" s="661"/>
      <c r="F70" s="301"/>
      <c r="G70" s="301"/>
      <c r="H70" s="229"/>
    </row>
    <row r="71" spans="2:8" ht="12.75">
      <c r="B71" s="684"/>
      <c r="C71" s="684"/>
      <c r="D71" s="391"/>
      <c r="E71" s="685"/>
      <c r="F71" s="686"/>
      <c r="G71" s="686"/>
      <c r="H71" s="686"/>
    </row>
    <row r="72" spans="2:8" ht="12.75">
      <c r="B72" s="684"/>
      <c r="C72" s="684"/>
      <c r="D72" s="687"/>
      <c r="E72" s="687"/>
      <c r="F72" s="687"/>
      <c r="G72" s="687"/>
      <c r="H72" s="687"/>
    </row>
    <row r="73" spans="2:8" ht="12.75">
      <c r="B73" s="687"/>
      <c r="C73" s="687"/>
      <c r="D73" s="687"/>
      <c r="E73" s="687"/>
      <c r="F73" s="687"/>
      <c r="G73" s="687"/>
      <c r="H73" s="687"/>
    </row>
    <row r="74" spans="2:8" ht="12.75">
      <c r="B74" s="687"/>
      <c r="C74" s="687"/>
      <c r="D74" s="687"/>
      <c r="E74" s="687"/>
      <c r="F74" s="687"/>
      <c r="G74" s="687"/>
      <c r="H74" s="687"/>
    </row>
    <row r="75" spans="2:8" ht="12.75">
      <c r="B75" s="687"/>
      <c r="C75" s="687"/>
      <c r="D75" s="687"/>
      <c r="E75" s="687"/>
      <c r="F75" s="687"/>
      <c r="G75" s="687"/>
      <c r="H75" s="687"/>
    </row>
    <row r="76" spans="2:8" ht="12.75">
      <c r="B76" s="687"/>
      <c r="C76" s="687"/>
      <c r="D76" s="687"/>
      <c r="E76" s="687"/>
      <c r="F76" s="687"/>
      <c r="G76" s="687"/>
      <c r="H76" s="687"/>
    </row>
    <row r="77" spans="2:8" ht="12.75">
      <c r="B77" s="687"/>
      <c r="C77" s="687"/>
      <c r="D77" s="687"/>
      <c r="E77" s="687"/>
      <c r="F77" s="687"/>
      <c r="G77" s="687"/>
      <c r="H77" s="687"/>
    </row>
    <row r="78" spans="2:8" ht="12.75">
      <c r="B78" s="687"/>
      <c r="C78" s="687"/>
      <c r="D78" s="687"/>
      <c r="E78" s="687"/>
      <c r="F78" s="687"/>
      <c r="G78" s="687"/>
      <c r="H78" s="687"/>
    </row>
    <row r="79" spans="2:8" ht="12.75">
      <c r="B79" s="687"/>
      <c r="C79" s="687"/>
      <c r="D79" s="687"/>
      <c r="E79" s="687"/>
      <c r="F79" s="687"/>
      <c r="G79" s="687"/>
      <c r="H79" s="687"/>
    </row>
    <row r="80" spans="2:8" ht="12.75">
      <c r="B80" s="687"/>
      <c r="C80" s="687"/>
      <c r="D80" s="687"/>
      <c r="E80" s="687"/>
      <c r="F80" s="687"/>
      <c r="G80" s="687"/>
      <c r="H80" s="687"/>
    </row>
  </sheetData>
  <mergeCells count="27">
    <mergeCell ref="B24:B27"/>
    <mergeCell ref="C24:C27"/>
    <mergeCell ref="B29:H29"/>
    <mergeCell ref="B33:H33"/>
    <mergeCell ref="B39:H39"/>
    <mergeCell ref="B1:H1"/>
    <mergeCell ref="B2:H2"/>
    <mergeCell ref="B7:H7"/>
    <mergeCell ref="B11:B13"/>
    <mergeCell ref="C11:C13"/>
    <mergeCell ref="B14:B15"/>
    <mergeCell ref="C14:C15"/>
    <mergeCell ref="B16:H16"/>
    <mergeCell ref="B20:H20"/>
    <mergeCell ref="B60:B61"/>
    <mergeCell ref="C60:C61"/>
    <mergeCell ref="B65:H65"/>
    <mergeCell ref="B69:H69"/>
    <mergeCell ref="B40:B42"/>
    <mergeCell ref="C40:C42"/>
    <mergeCell ref="B45:H45"/>
    <mergeCell ref="B49:B50"/>
    <mergeCell ref="C49:C50"/>
    <mergeCell ref="B51:B52"/>
    <mergeCell ref="C51:C52"/>
    <mergeCell ref="B53:H53"/>
    <mergeCell ref="B57:H57"/>
  </mergeCells>
  <hyperlinks>
    <hyperlink ref="G10" r:id="rId1"/>
    <hyperlink ref="G15" r:id="rId2"/>
    <hyperlink ref="G24" r:id="rId3"/>
    <hyperlink ref="G25" r:id="rId4"/>
    <hyperlink ref="G28" r:id="rId5"/>
    <hyperlink ref="G37" r:id="rId6"/>
    <hyperlink ref="G38" r:id="rId7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90"/>
  <sheetViews>
    <sheetView workbookViewId="0">
      <selection activeCell="L4" sqref="L4"/>
    </sheetView>
  </sheetViews>
  <sheetFormatPr defaultColWidth="14.42578125" defaultRowHeight="15.75" customHeight="1"/>
  <cols>
    <col min="1" max="1" width="6" customWidth="1"/>
    <col min="2" max="2" width="11.140625" customWidth="1"/>
    <col min="3" max="3" width="14.42578125" customWidth="1"/>
    <col min="4" max="4" width="17.28515625" customWidth="1"/>
    <col min="5" max="5" width="27" customWidth="1"/>
    <col min="6" max="6" width="30.140625" customWidth="1"/>
    <col min="7" max="7" width="55.140625" customWidth="1"/>
    <col min="8" max="8" width="20.140625" customWidth="1"/>
    <col min="9" max="9" width="8.42578125" customWidth="1"/>
  </cols>
  <sheetData>
    <row r="1" spans="1:9" ht="33.75" customHeight="1">
      <c r="A1" s="1"/>
      <c r="B1" s="843" t="s">
        <v>97</v>
      </c>
      <c r="C1" s="844"/>
      <c r="D1" s="844"/>
      <c r="E1" s="844"/>
      <c r="F1" s="844"/>
      <c r="G1" s="844"/>
      <c r="H1" s="845"/>
      <c r="I1" s="1"/>
    </row>
    <row r="2" spans="1:9" ht="26.25" customHeight="1">
      <c r="A2" s="1"/>
      <c r="B2" s="846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130</v>
      </c>
      <c r="H3" s="13" t="s">
        <v>18</v>
      </c>
      <c r="I3" s="1"/>
    </row>
    <row r="4" spans="1:9" ht="38.25">
      <c r="A4" s="1"/>
      <c r="B4" s="44" t="s">
        <v>29</v>
      </c>
      <c r="C4" s="13" t="s">
        <v>30</v>
      </c>
      <c r="D4" s="46" t="s">
        <v>31</v>
      </c>
      <c r="E4" s="46" t="s">
        <v>141</v>
      </c>
      <c r="F4" s="46" t="s">
        <v>144</v>
      </c>
      <c r="G4" s="49" t="e">
        <f>HYPERLINK("https://resh.edu.ru/subject/lesson/4017/main/195588/","https://resh.edu.ru/subject/lesson/4017/main/195588/ Просмотреть видеоурок  55 РЭШ, литературное чтение 1 класс. Учебник с 12-13 -выразительное чтение. Ответить на вопросы. Если нет техничекой возможности: Учебник с 12-13-выразительное чтение. Ответить на"&amp;" вопросы. https://resh.edu.ru/subject/lesson/3982/main/186658/")</f>
        <v>#VALUE!</v>
      </c>
      <c r="H4" s="46" t="s">
        <v>55</v>
      </c>
      <c r="I4" s="1"/>
    </row>
    <row r="5" spans="1:9" ht="72" customHeight="1">
      <c r="A5" s="1"/>
      <c r="B5" s="44" t="s">
        <v>77</v>
      </c>
      <c r="C5" s="13" t="s">
        <v>79</v>
      </c>
      <c r="D5" s="46" t="s">
        <v>31</v>
      </c>
      <c r="E5" s="46" t="s">
        <v>169</v>
      </c>
      <c r="F5" s="46" t="s">
        <v>170</v>
      </c>
      <c r="G5" s="55" t="str">
        <f>HYPERLINK("https://youtu.be/wJ-QIw-UgNE","Просмотреть видеоурок. Учебник с.74 упр.1, 4,6 - выполнить письменно в тетради. Упр.2,3 - выполнить устно. Если нет технической возможности: Учебник с.74 упр.1, 4,6 - выполнить письменно в тетради. Упр.2,3 - выполнить устно. ")</f>
        <v xml:space="preserve">Просмотреть видеоурок. Учебник с.74 упр.1, 4,6 - выполнить письменно в тетради. Упр.2,3 - выполнить устно. Если нет технической возможности: Учебник с.74 упр.1, 4,6 - выполнить письменно в тетради. Упр.2,3 - выполнить устно. </v>
      </c>
      <c r="H5" s="20" t="s">
        <v>55</v>
      </c>
      <c r="I5" s="1"/>
    </row>
    <row r="6" spans="1:9" ht="38.25">
      <c r="A6" s="1"/>
      <c r="B6" s="44" t="s">
        <v>99</v>
      </c>
      <c r="C6" s="13" t="s">
        <v>101</v>
      </c>
      <c r="D6" s="46" t="s">
        <v>31</v>
      </c>
      <c r="E6" s="46" t="s">
        <v>181</v>
      </c>
      <c r="F6" s="57" t="s">
        <v>183</v>
      </c>
      <c r="G6" s="49" t="e">
        <f>HYPERLINK("https://resh.edu.ru/subject/lesson/5209/main/162063/","Просмотреть видеоурок 60, РЭШ, математика, 1 класс. Учебник с.72 №1 - выполнить устно. №2,3 - выполнить письменно в тетради. Если нет технической возможности: Просмотреть начало урока в учебнике.  Учебник с. 67 -разобрать начала урока. Учебник с.72 №1 - в"&amp;"ыполнить устно. №2,3 - выполнить письменно в тетради. ")</f>
        <v>#VALUE!</v>
      </c>
      <c r="H6" s="20" t="s">
        <v>55</v>
      </c>
      <c r="I6" s="1"/>
    </row>
    <row r="7" spans="1:9" ht="12.75" customHeight="1">
      <c r="A7" s="1"/>
      <c r="B7" s="838" t="s">
        <v>128</v>
      </c>
      <c r="C7" s="836"/>
      <c r="D7" s="836"/>
      <c r="E7" s="836"/>
      <c r="F7" s="836"/>
      <c r="G7" s="836"/>
      <c r="H7" s="837"/>
      <c r="I7" s="1"/>
    </row>
    <row r="8" spans="1:9" ht="38.25">
      <c r="A8" s="1"/>
      <c r="B8" s="44" t="s">
        <v>142</v>
      </c>
      <c r="C8" s="62" t="s">
        <v>145</v>
      </c>
      <c r="D8" s="46" t="s">
        <v>31</v>
      </c>
      <c r="E8" s="46" t="s">
        <v>205</v>
      </c>
      <c r="F8" s="46" t="s">
        <v>206</v>
      </c>
      <c r="G8" s="49" t="str">
        <f>HYPERLINK("https://youtu.be/NRvIe6DARag","Просмотреть видеоурок. Если нет технической возможности: просмотреть памятку (вайбер).")</f>
        <v>Просмотреть видеоурок. Если нет технической возможности: просмотреть памятку (вайбер).</v>
      </c>
      <c r="H8" s="20" t="s">
        <v>55</v>
      </c>
      <c r="I8" s="1"/>
    </row>
    <row r="9" spans="1:9" ht="51">
      <c r="A9" s="1"/>
      <c r="B9" s="44" t="s">
        <v>166</v>
      </c>
      <c r="C9" s="62" t="s">
        <v>167</v>
      </c>
      <c r="D9" s="46" t="s">
        <v>81</v>
      </c>
      <c r="E9" s="66" t="s">
        <v>211</v>
      </c>
      <c r="F9" s="46" t="s">
        <v>214</v>
      </c>
      <c r="G9" s="51" t="s">
        <v>215</v>
      </c>
      <c r="H9" s="20" t="s">
        <v>55</v>
      </c>
      <c r="I9" s="1"/>
    </row>
    <row r="10" spans="1:9" ht="13.5" customHeight="1">
      <c r="A10" s="1"/>
      <c r="B10" s="835" t="s">
        <v>219</v>
      </c>
      <c r="C10" s="836"/>
      <c r="D10" s="836"/>
      <c r="E10" s="836"/>
      <c r="F10" s="836"/>
      <c r="G10" s="836"/>
      <c r="H10" s="837"/>
      <c r="I10" s="1"/>
    </row>
    <row r="11" spans="1:9" ht="38.25">
      <c r="A11" s="1"/>
      <c r="B11" s="44" t="s">
        <v>29</v>
      </c>
      <c r="C11" s="44" t="s">
        <v>30</v>
      </c>
      <c r="D11" s="73" t="s">
        <v>81</v>
      </c>
      <c r="E11" s="74" t="s">
        <v>224</v>
      </c>
      <c r="F11" s="75" t="s">
        <v>226</v>
      </c>
      <c r="G11" s="32" t="s">
        <v>227</v>
      </c>
      <c r="H11" s="23" t="s">
        <v>55</v>
      </c>
      <c r="I11" s="1"/>
    </row>
    <row r="12" spans="1:9" ht="51">
      <c r="A12" s="1"/>
      <c r="B12" s="44" t="s">
        <v>77</v>
      </c>
      <c r="C12" s="62" t="s">
        <v>79</v>
      </c>
      <c r="D12" s="81" t="s">
        <v>229</v>
      </c>
      <c r="E12" s="38" t="s">
        <v>233</v>
      </c>
      <c r="F12" s="38" t="s">
        <v>234</v>
      </c>
      <c r="G12" s="50" t="str">
        <f>HYPERLINK("https://resh.edu.ru/subject/lesson/4176/main/222689/","Просмотреть видеоурок  56 РЭШ, литературное чтение 1 класс. Учебник с 14-16 -выразительное чтение. Ответить на вопросы. Если нет техничекой возможности: Учебник с 14-16 -выразительное чтение. Ответить на вопросы.")</f>
        <v>Просмотреть видеоурок  56 РЭШ, литературное чтение 1 класс. Учебник с 14-16 -выразительное чтение. Ответить на вопросы. Если нет техничекой возможности: Учебник с 14-16 -выразительное чтение. Ответить на вопросы.</v>
      </c>
      <c r="H12" s="20" t="s">
        <v>55</v>
      </c>
      <c r="I12" s="1"/>
    </row>
    <row r="13" spans="1:9" ht="51">
      <c r="A13" s="1"/>
      <c r="B13" s="44" t="s">
        <v>99</v>
      </c>
      <c r="C13" s="62" t="s">
        <v>101</v>
      </c>
      <c r="D13" s="81" t="s">
        <v>229</v>
      </c>
      <c r="E13" s="38" t="s">
        <v>239</v>
      </c>
      <c r="F13" s="38" t="s">
        <v>241</v>
      </c>
      <c r="G13" s="82" t="str">
        <f>HYPERLINK("https://youtu.be/2K2jmminOj0","Просмотреть видеоурок. Учебник с. 77 упр.7,8- выполнить письменно в тетради. Если нет технической возможности:Изучить правило на с.75. Учебник с. 77 упр.7,8- выполнить письменно в тетради.")</f>
        <v>Просмотреть видеоурок. Учебник с. 77 упр.7,8- выполнить письменно в тетради. Если нет технической возможности:Изучить правило на с.75. Учебник с. 77 упр.7,8- выполнить письменно в тетради.</v>
      </c>
      <c r="H13" s="20" t="s">
        <v>55</v>
      </c>
      <c r="I13" s="1"/>
    </row>
    <row r="14" spans="1:9" ht="12.75" customHeight="1">
      <c r="A14" s="1"/>
      <c r="B14" s="838" t="s">
        <v>128</v>
      </c>
      <c r="C14" s="836"/>
      <c r="D14" s="836"/>
      <c r="E14" s="836"/>
      <c r="F14" s="836"/>
      <c r="G14" s="836"/>
      <c r="H14" s="837"/>
      <c r="I14" s="1"/>
    </row>
    <row r="15" spans="1:9" ht="38.25">
      <c r="A15" s="1"/>
      <c r="B15" s="44" t="s">
        <v>142</v>
      </c>
      <c r="C15" s="62" t="s">
        <v>145</v>
      </c>
      <c r="D15" s="38" t="s">
        <v>31</v>
      </c>
      <c r="E15" s="38" t="s">
        <v>245</v>
      </c>
      <c r="F15" s="84" t="s">
        <v>246</v>
      </c>
      <c r="G15" s="34" t="s">
        <v>248</v>
      </c>
      <c r="H15" s="46" t="s">
        <v>55</v>
      </c>
      <c r="I15" s="1"/>
    </row>
    <row r="16" spans="1:9" ht="38.25">
      <c r="A16" s="1"/>
      <c r="B16" s="44" t="s">
        <v>166</v>
      </c>
      <c r="C16" s="62" t="s">
        <v>167</v>
      </c>
      <c r="D16" s="38" t="s">
        <v>31</v>
      </c>
      <c r="E16" s="38" t="s">
        <v>250</v>
      </c>
      <c r="F16" s="86" t="s">
        <v>251</v>
      </c>
      <c r="G16" s="87" t="str">
        <f>HYPERLINK("https://youtu.be/WCwb6YIcvQA.html","Просмотреть видео. РТ с. 42-43 №1 Если нет технической возможности: Учебник с. 62-63 РТ с. 42-43 №1")</f>
        <v>Просмотреть видео. РТ с. 42-43 №1 Если нет технической возможности: Учебник с. 62-63 РТ с. 42-43 №1</v>
      </c>
      <c r="H16" s="46" t="s">
        <v>55</v>
      </c>
      <c r="I16" s="1"/>
    </row>
    <row r="17" spans="1:9" ht="38.25">
      <c r="A17" s="1"/>
      <c r="B17" s="88" t="s">
        <v>187</v>
      </c>
      <c r="C17" s="89" t="s">
        <v>189</v>
      </c>
      <c r="D17" s="90" t="s">
        <v>81</v>
      </c>
      <c r="E17" s="38" t="s">
        <v>256</v>
      </c>
      <c r="F17" s="86" t="s">
        <v>257</v>
      </c>
      <c r="G17" s="90" t="s">
        <v>215</v>
      </c>
      <c r="H17" s="91" t="s">
        <v>55</v>
      </c>
      <c r="I17" s="1"/>
    </row>
    <row r="18" spans="1:9" ht="13.5" customHeight="1">
      <c r="A18" s="1"/>
      <c r="B18" s="835" t="s">
        <v>252</v>
      </c>
      <c r="C18" s="836"/>
      <c r="D18" s="836"/>
      <c r="E18" s="836"/>
      <c r="F18" s="836"/>
      <c r="G18" s="836"/>
      <c r="H18" s="837"/>
      <c r="I18" s="1"/>
    </row>
    <row r="19" spans="1:9" ht="51">
      <c r="A19" s="1"/>
      <c r="B19" s="44" t="s">
        <v>29</v>
      </c>
      <c r="C19" s="44" t="s">
        <v>30</v>
      </c>
      <c r="D19" s="75" t="s">
        <v>31</v>
      </c>
      <c r="E19" s="38" t="s">
        <v>261</v>
      </c>
      <c r="F19" s="95" t="s">
        <v>262</v>
      </c>
      <c r="G19" s="82" t="str">
        <f>HYPERLINK("https://resh.edu.ru/subject/lesson/4055/main/190358/","Просмотреть видеоурок  57 РЭШ, литературное чтение 1 класс. Учебник с 17-20 -выразительное чтение. Ответить на вопросы. Если нет техничекой возможности: Учебник с 17-20 -выразительное чтение. Ответить на вопросы.")</f>
        <v>Просмотреть видеоурок  57 РЭШ, литературное чтение 1 класс. Учебник с 17-20 -выразительное чтение. Ответить на вопросы. Если нет техничекой возможности: Учебник с 17-20 -выразительное чтение. Ответить на вопросы.</v>
      </c>
      <c r="H19" s="23" t="s">
        <v>55</v>
      </c>
      <c r="I19" s="1"/>
    </row>
    <row r="20" spans="1:9" ht="38.25">
      <c r="A20" s="1"/>
      <c r="B20" s="44" t="s">
        <v>77</v>
      </c>
      <c r="C20" s="62" t="s">
        <v>79</v>
      </c>
      <c r="D20" s="32" t="s">
        <v>81</v>
      </c>
      <c r="E20" s="74" t="s">
        <v>265</v>
      </c>
      <c r="F20" s="75" t="s">
        <v>266</v>
      </c>
      <c r="G20" s="32" t="s">
        <v>267</v>
      </c>
      <c r="H20" s="23" t="s">
        <v>55</v>
      </c>
      <c r="I20" s="1"/>
    </row>
    <row r="21" spans="1:9" ht="63.75">
      <c r="A21" s="1"/>
      <c r="B21" s="44" t="s">
        <v>99</v>
      </c>
      <c r="C21" s="62" t="s">
        <v>101</v>
      </c>
      <c r="D21" s="38" t="s">
        <v>31</v>
      </c>
      <c r="E21" s="46" t="s">
        <v>268</v>
      </c>
      <c r="F21" s="38" t="s">
        <v>269</v>
      </c>
      <c r="G21" s="82" t="str">
        <f>HYPERLINK("https://youtu.be/LeO7lDlHVuM","Просмотреть видеоурок. Учебник с.78 упр. 2,4,5 - выполнить письменно в тетради. Если нет технической возможности:Упр.1 -выполнить устно. Прочитать (Обрати внимание)  Учебник с.78 упр. 2,4,5 - выполнить письменно в тетради. ")</f>
        <v xml:space="preserve">Просмотреть видеоурок. Учебник с.78 упр. 2,4,5 - выполнить письменно в тетради. Если нет технической возможности:Упр.1 -выполнить устно. Прочитать (Обрати внимание)  Учебник с.78 упр. 2,4,5 - выполнить письменно в тетради. </v>
      </c>
      <c r="H21" s="20" t="s">
        <v>55</v>
      </c>
      <c r="I21" s="1"/>
    </row>
    <row r="22" spans="1:9" ht="12.75" customHeight="1">
      <c r="A22" s="1"/>
      <c r="B22" s="838" t="s">
        <v>128</v>
      </c>
      <c r="C22" s="836"/>
      <c r="D22" s="836"/>
      <c r="E22" s="836"/>
      <c r="F22" s="836"/>
      <c r="G22" s="836"/>
      <c r="H22" s="837"/>
      <c r="I22" s="1"/>
    </row>
    <row r="23" spans="1:9" ht="63.75">
      <c r="A23" s="1"/>
      <c r="B23" s="44" t="s">
        <v>142</v>
      </c>
      <c r="C23" s="62" t="s">
        <v>145</v>
      </c>
      <c r="D23" s="38" t="s">
        <v>81</v>
      </c>
      <c r="E23" s="38" t="s">
        <v>273</v>
      </c>
      <c r="F23" s="86" t="s">
        <v>274</v>
      </c>
      <c r="G23" s="34" t="s">
        <v>275</v>
      </c>
      <c r="H23" s="20" t="s">
        <v>55</v>
      </c>
      <c r="I23" s="1"/>
    </row>
    <row r="24" spans="1:9" ht="38.25">
      <c r="A24" s="1"/>
      <c r="B24" s="44" t="s">
        <v>166</v>
      </c>
      <c r="C24" s="62" t="s">
        <v>167</v>
      </c>
      <c r="D24" s="38" t="s">
        <v>31</v>
      </c>
      <c r="E24" s="99" t="s">
        <v>277</v>
      </c>
      <c r="F24" s="86" t="s">
        <v>280</v>
      </c>
      <c r="G24" s="50" t="str">
        <f>HYPERLINK("https://youtu.be/Y4uLO640MFE","Просмотреть видеоурок. Если нет технической возможности: прослушать музыку (вайбер).")</f>
        <v>Просмотреть видеоурок. Если нет технической возможности: прослушать музыку (вайбер).</v>
      </c>
      <c r="H24" s="20" t="s">
        <v>55</v>
      </c>
      <c r="I24" s="1"/>
    </row>
    <row r="25" spans="1:9" ht="25.5">
      <c r="A25" s="1"/>
      <c r="B25" s="44" t="s">
        <v>187</v>
      </c>
      <c r="C25" s="62" t="s">
        <v>189</v>
      </c>
      <c r="D25" s="38" t="s">
        <v>31</v>
      </c>
      <c r="E25" s="99" t="s">
        <v>283</v>
      </c>
      <c r="F25" s="86" t="s">
        <v>194</v>
      </c>
      <c r="G25" s="50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25" s="20" t="s">
        <v>55</v>
      </c>
      <c r="I25" s="1"/>
    </row>
    <row r="26" spans="1:9" ht="13.5" customHeight="1">
      <c r="A26" s="1"/>
      <c r="B26" s="835" t="s">
        <v>278</v>
      </c>
      <c r="C26" s="836"/>
      <c r="D26" s="836"/>
      <c r="E26" s="836"/>
      <c r="F26" s="836"/>
      <c r="G26" s="836"/>
      <c r="H26" s="837"/>
      <c r="I26" s="1"/>
    </row>
    <row r="27" spans="1:9" ht="63.75">
      <c r="A27" s="1"/>
      <c r="B27" s="44" t="s">
        <v>29</v>
      </c>
      <c r="C27" s="44" t="s">
        <v>30</v>
      </c>
      <c r="D27" s="75" t="s">
        <v>229</v>
      </c>
      <c r="E27" s="99" t="s">
        <v>285</v>
      </c>
      <c r="F27" s="95" t="s">
        <v>286</v>
      </c>
      <c r="G27" s="82" t="str">
        <f>HYPERLINK("https://youtu.be/KtGgZ06TPKM","Просмотреть видеоурок. Учебник с.81 упр.1, 3, 6- выполнить письменно в тетради; упр. 2,4 - выполнить устно. Если нет технической возможности: Изучить правило на с. 82. Учебник с.81 упр.1, 3, 6- выполнить письменно в тетради; упр. 2,4 - выполнить устно. ")</f>
        <v xml:space="preserve">Просмотреть видеоурок. Учебник с.81 упр.1, 3, 6- выполнить письменно в тетради; упр. 2,4 - выполнить устно. Если нет технической возможности: Изучить правило на с. 82. Учебник с.81 упр.1, 3, 6- выполнить письменно в тетради; упр. 2,4 - выполнить устно. </v>
      </c>
      <c r="H27" s="23" t="s">
        <v>55</v>
      </c>
      <c r="I27" s="1"/>
    </row>
    <row r="28" spans="1:9" ht="63.75">
      <c r="A28" s="1"/>
      <c r="B28" s="44" t="s">
        <v>77</v>
      </c>
      <c r="C28" s="62" t="s">
        <v>79</v>
      </c>
      <c r="D28" s="38" t="s">
        <v>287</v>
      </c>
      <c r="E28" s="38" t="s">
        <v>289</v>
      </c>
      <c r="F28" s="38" t="s">
        <v>274</v>
      </c>
      <c r="G28" s="37" t="s">
        <v>290</v>
      </c>
      <c r="H28" s="20" t="s">
        <v>55</v>
      </c>
      <c r="I28" s="1"/>
    </row>
    <row r="29" spans="1:9" ht="38.25">
      <c r="A29" s="1"/>
      <c r="B29" s="44" t="s">
        <v>99</v>
      </c>
      <c r="C29" s="62" t="s">
        <v>101</v>
      </c>
      <c r="D29" s="38" t="s">
        <v>287</v>
      </c>
      <c r="E29" s="103" t="s">
        <v>291</v>
      </c>
      <c r="F29" s="38" t="s">
        <v>293</v>
      </c>
      <c r="G29" s="83" t="s">
        <v>294</v>
      </c>
      <c r="H29" s="20" t="s">
        <v>55</v>
      </c>
      <c r="I29" s="1"/>
    </row>
    <row r="30" spans="1:9" ht="12.75" customHeight="1">
      <c r="A30" s="1"/>
      <c r="B30" s="838" t="s">
        <v>128</v>
      </c>
      <c r="C30" s="836"/>
      <c r="D30" s="836"/>
      <c r="E30" s="836"/>
      <c r="F30" s="836"/>
      <c r="G30" s="836"/>
      <c r="H30" s="837"/>
      <c r="I30" s="1"/>
    </row>
    <row r="31" spans="1:9" ht="38.25">
      <c r="A31" s="1"/>
      <c r="B31" s="44" t="s">
        <v>142</v>
      </c>
      <c r="C31" s="62" t="s">
        <v>145</v>
      </c>
      <c r="D31" s="32" t="s">
        <v>81</v>
      </c>
      <c r="E31" s="74" t="s">
        <v>299</v>
      </c>
      <c r="F31" s="104" t="s">
        <v>300</v>
      </c>
      <c r="G31" s="104" t="s">
        <v>301</v>
      </c>
      <c r="H31" s="23" t="s">
        <v>55</v>
      </c>
      <c r="I31" s="1"/>
    </row>
    <row r="32" spans="1:9" ht="38.25">
      <c r="A32" s="1"/>
      <c r="B32" s="44" t="s">
        <v>166</v>
      </c>
      <c r="C32" s="62" t="s">
        <v>167</v>
      </c>
      <c r="D32" s="38" t="s">
        <v>81</v>
      </c>
      <c r="E32" s="99" t="s">
        <v>302</v>
      </c>
      <c r="F32" s="108" t="s">
        <v>303</v>
      </c>
      <c r="G32" s="104" t="s">
        <v>304</v>
      </c>
      <c r="H32" s="109" t="s">
        <v>55</v>
      </c>
      <c r="I32" s="1"/>
    </row>
    <row r="33" spans="1:9" ht="38.25">
      <c r="A33" s="1"/>
      <c r="B33" s="88" t="s">
        <v>187</v>
      </c>
      <c r="C33" s="89" t="s">
        <v>189</v>
      </c>
      <c r="D33" s="90" t="s">
        <v>31</v>
      </c>
      <c r="E33" s="99" t="s">
        <v>308</v>
      </c>
      <c r="F33" s="111" t="s">
        <v>309</v>
      </c>
      <c r="G33" s="50" t="str">
        <f>HYPERLINK("https://www.youtube.com/watch?v=x9VW8IDVM2Q&amp;feature=youtu.be","Просмотреть видео . Если нет технической возможности: просмотреть памятку в вайбере.")</f>
        <v>Просмотреть видео . Если нет технической возможности: просмотреть памятку в вайбере.</v>
      </c>
      <c r="H33" s="112" t="s">
        <v>55</v>
      </c>
      <c r="I33" s="1"/>
    </row>
    <row r="34" spans="1:9" ht="18" customHeight="1">
      <c r="A34" s="1"/>
      <c r="B34" s="835"/>
      <c r="C34" s="836"/>
      <c r="D34" s="836"/>
      <c r="E34" s="836"/>
      <c r="F34" s="836"/>
      <c r="G34" s="836"/>
      <c r="H34" s="837"/>
      <c r="I34" s="1"/>
    </row>
    <row r="35" spans="1:9" ht="12.75">
      <c r="A35" s="1"/>
      <c r="B35" s="116"/>
      <c r="C35" s="116"/>
      <c r="D35" s="57"/>
      <c r="E35" s="57"/>
      <c r="F35" s="118"/>
      <c r="G35" s="120"/>
      <c r="H35" s="24"/>
      <c r="I35" s="1"/>
    </row>
    <row r="36" spans="1:9" ht="12.75">
      <c r="A36" s="1"/>
      <c r="B36" s="116"/>
      <c r="C36" s="116"/>
      <c r="D36" s="57"/>
      <c r="E36" s="123"/>
      <c r="F36" s="57"/>
      <c r="G36" s="120"/>
      <c r="H36" s="24"/>
      <c r="I36" s="1"/>
    </row>
    <row r="37" spans="1:9" ht="12.75">
      <c r="A37" s="1"/>
      <c r="B37" s="116"/>
      <c r="C37" s="116"/>
      <c r="D37" s="57"/>
      <c r="E37" s="57"/>
      <c r="F37" s="57"/>
      <c r="G37" s="120"/>
      <c r="H37" s="24"/>
      <c r="I37" s="1"/>
    </row>
    <row r="38" spans="1:9" ht="12.75" customHeight="1">
      <c r="A38" s="1"/>
      <c r="B38" s="839"/>
      <c r="C38" s="840"/>
      <c r="D38" s="840"/>
      <c r="E38" s="840"/>
      <c r="F38" s="840"/>
      <c r="G38" s="840"/>
      <c r="H38" s="840"/>
      <c r="I38" s="1"/>
    </row>
    <row r="39" spans="1:9" ht="12.75">
      <c r="A39" s="1"/>
      <c r="B39" s="116"/>
      <c r="C39" s="116"/>
      <c r="D39" s="57"/>
      <c r="E39" s="130"/>
      <c r="F39" s="134"/>
      <c r="G39" s="120"/>
      <c r="H39" s="24"/>
      <c r="I39" s="1"/>
    </row>
    <row r="40" spans="1:9" ht="12.75">
      <c r="A40" s="1"/>
      <c r="B40" s="116"/>
      <c r="C40" s="116"/>
      <c r="D40" s="57"/>
      <c r="E40" s="123"/>
      <c r="F40" s="134"/>
      <c r="G40" s="120"/>
      <c r="H40" s="118"/>
      <c r="I40" s="1"/>
    </row>
    <row r="41" spans="1:9" ht="12.75">
      <c r="A41" s="1"/>
      <c r="B41" s="138"/>
      <c r="C41" s="138"/>
      <c r="D41" s="57"/>
      <c r="E41" s="123"/>
      <c r="F41" s="134"/>
      <c r="G41" s="120"/>
      <c r="H41" s="118"/>
      <c r="I41" s="1"/>
    </row>
    <row r="42" spans="1:9" ht="18" customHeight="1">
      <c r="A42" s="1"/>
      <c r="B42" s="841"/>
      <c r="C42" s="840"/>
      <c r="D42" s="840"/>
      <c r="E42" s="840"/>
      <c r="F42" s="840"/>
      <c r="G42" s="840"/>
      <c r="H42" s="840"/>
      <c r="I42" s="1"/>
    </row>
    <row r="43" spans="1:9" ht="12.75">
      <c r="A43" s="1"/>
      <c r="B43" s="116"/>
      <c r="C43" s="116"/>
      <c r="D43" s="57"/>
      <c r="E43" s="57"/>
      <c r="F43" s="140"/>
      <c r="G43" s="141"/>
      <c r="H43" s="142"/>
      <c r="I43" s="1"/>
    </row>
    <row r="44" spans="1:9" ht="12.75">
      <c r="A44" s="1"/>
      <c r="B44" s="116"/>
      <c r="C44" s="116"/>
      <c r="D44" s="57"/>
      <c r="E44" s="57"/>
      <c r="F44" s="108"/>
      <c r="G44" s="144"/>
      <c r="H44" s="142"/>
      <c r="I44" s="1"/>
    </row>
    <row r="45" spans="1:9" ht="26.25" customHeight="1">
      <c r="A45" s="1"/>
      <c r="B45" s="116"/>
      <c r="C45" s="116"/>
      <c r="D45" s="57"/>
      <c r="E45" s="57"/>
      <c r="F45" s="57"/>
      <c r="G45" s="149"/>
      <c r="H45" s="142"/>
      <c r="I45" s="1"/>
    </row>
    <row r="46" spans="1:9" ht="12.75" customHeight="1">
      <c r="A46" s="1"/>
      <c r="B46" s="839"/>
      <c r="C46" s="840"/>
      <c r="D46" s="840"/>
      <c r="E46" s="840"/>
      <c r="F46" s="840"/>
      <c r="G46" s="840"/>
      <c r="H46" s="840"/>
      <c r="I46" s="1"/>
    </row>
    <row r="47" spans="1:9" ht="12.75">
      <c r="A47" s="1"/>
      <c r="B47" s="116"/>
      <c r="C47" s="116"/>
      <c r="D47" s="57"/>
      <c r="E47" s="114"/>
      <c r="F47" s="134"/>
      <c r="G47" s="141"/>
      <c r="H47" s="24"/>
      <c r="I47" s="1"/>
    </row>
    <row r="48" spans="1:9" ht="12.75">
      <c r="A48" s="1"/>
      <c r="B48" s="15"/>
      <c r="C48" s="158"/>
      <c r="D48" s="159"/>
      <c r="E48" s="161"/>
      <c r="F48" s="24"/>
      <c r="G48" s="24"/>
      <c r="H48" s="167"/>
      <c r="I48" s="1"/>
    </row>
    <row r="49" spans="1:9" ht="12.75">
      <c r="A49" s="1"/>
      <c r="B49" s="174"/>
      <c r="C49" s="174"/>
      <c r="D49" s="174"/>
      <c r="E49" s="174"/>
      <c r="F49" s="174"/>
      <c r="G49" s="174"/>
      <c r="H49" s="174"/>
      <c r="I49" s="1"/>
    </row>
    <row r="50" spans="1:9" ht="12.75">
      <c r="A50" s="1"/>
      <c r="B50" s="1"/>
      <c r="C50" s="1"/>
      <c r="D50" s="1"/>
      <c r="E50" s="1"/>
      <c r="F50" s="1"/>
      <c r="G50" s="1"/>
      <c r="H50" s="1"/>
      <c r="I50" s="1"/>
    </row>
    <row r="51" spans="1:9" ht="12.75">
      <c r="A51" s="1"/>
      <c r="B51" s="1"/>
      <c r="C51" s="1"/>
      <c r="D51" s="1"/>
      <c r="E51" s="1"/>
      <c r="F51" s="1"/>
      <c r="G51" s="1"/>
      <c r="H51" s="1"/>
      <c r="I51" s="1"/>
    </row>
    <row r="52" spans="1:9" ht="12.75">
      <c r="A52" s="1"/>
      <c r="B52" s="1"/>
      <c r="C52" s="1"/>
      <c r="D52" s="1"/>
      <c r="E52" s="1"/>
      <c r="F52" s="1"/>
      <c r="G52" s="1"/>
      <c r="H52" s="1"/>
      <c r="I52" s="1"/>
    </row>
    <row r="53" spans="1:9" ht="12.75">
      <c r="A53" s="1"/>
      <c r="B53" s="1"/>
      <c r="C53" s="1"/>
      <c r="D53" s="1"/>
      <c r="E53" s="1"/>
      <c r="F53" s="1"/>
      <c r="G53" s="1"/>
      <c r="H53" s="1"/>
      <c r="I53" s="1"/>
    </row>
    <row r="54" spans="1:9" ht="12.75">
      <c r="A54" s="1"/>
      <c r="B54" s="1"/>
      <c r="C54" s="1"/>
      <c r="D54" s="1"/>
      <c r="E54" s="1"/>
      <c r="F54" s="1"/>
      <c r="G54" s="1"/>
      <c r="H54" s="1"/>
      <c r="I54" s="1"/>
    </row>
    <row r="55" spans="1:9" ht="12.75">
      <c r="A55" s="1"/>
      <c r="B55" s="1"/>
      <c r="C55" s="1"/>
      <c r="D55" s="1"/>
      <c r="E55" s="1"/>
      <c r="F55" s="1"/>
      <c r="G55" s="1"/>
      <c r="H55" s="1"/>
      <c r="I55" s="1"/>
    </row>
    <row r="56" spans="1:9" ht="12.75">
      <c r="A56" s="1"/>
      <c r="B56" s="1"/>
      <c r="C56" s="1"/>
      <c r="D56" s="1"/>
      <c r="E56" s="1"/>
      <c r="F56" s="1"/>
      <c r="G56" s="1"/>
      <c r="H56" s="1"/>
      <c r="I56" s="1"/>
    </row>
    <row r="57" spans="1:9" ht="12.75">
      <c r="A57" s="1"/>
      <c r="B57" s="1"/>
      <c r="C57" s="1"/>
      <c r="D57" s="1"/>
      <c r="E57" s="1"/>
      <c r="F57" s="1"/>
      <c r="G57" s="1"/>
      <c r="H57" s="1"/>
      <c r="I57" s="1"/>
    </row>
    <row r="58" spans="1:9" ht="12.75">
      <c r="A58" s="1"/>
      <c r="B58" s="1"/>
      <c r="C58" s="1"/>
      <c r="D58" s="1"/>
      <c r="E58" s="1"/>
      <c r="F58" s="1"/>
      <c r="G58" s="1"/>
      <c r="H58" s="1"/>
      <c r="I58" s="1"/>
    </row>
    <row r="59" spans="1:9" ht="12.75">
      <c r="A59" s="1"/>
      <c r="B59" s="1"/>
      <c r="C59" s="1"/>
      <c r="D59" s="1"/>
      <c r="E59" s="1"/>
      <c r="F59" s="1"/>
      <c r="G59" s="1"/>
      <c r="H59" s="1"/>
      <c r="I59" s="1"/>
    </row>
    <row r="60" spans="1:9" ht="12.75">
      <c r="A60" s="1"/>
      <c r="B60" s="1"/>
      <c r="C60" s="1"/>
      <c r="D60" s="1"/>
      <c r="E60" s="1"/>
      <c r="F60" s="1"/>
      <c r="G60" s="1"/>
      <c r="H60" s="1"/>
      <c r="I60" s="1"/>
    </row>
    <row r="61" spans="1:9" ht="12.75">
      <c r="A61" s="1"/>
      <c r="B61" s="1"/>
      <c r="C61" s="1"/>
      <c r="D61" s="1"/>
      <c r="E61" s="1"/>
      <c r="F61" s="1"/>
      <c r="G61" s="1"/>
      <c r="H61" s="1"/>
      <c r="I61" s="1"/>
    </row>
    <row r="62" spans="1:9" ht="12.75">
      <c r="A62" s="1"/>
      <c r="B62" s="1"/>
      <c r="C62" s="1"/>
      <c r="D62" s="1"/>
      <c r="E62" s="1"/>
      <c r="F62" s="1"/>
      <c r="G62" s="1"/>
      <c r="H62" s="1"/>
      <c r="I62" s="1"/>
    </row>
    <row r="63" spans="1:9" ht="12.75">
      <c r="A63" s="1"/>
      <c r="B63" s="1"/>
      <c r="C63" s="1"/>
      <c r="D63" s="1"/>
      <c r="E63" s="1"/>
      <c r="F63" s="1"/>
      <c r="G63" s="1"/>
      <c r="H63" s="1"/>
      <c r="I63" s="1"/>
    </row>
    <row r="64" spans="1:9" ht="12.75">
      <c r="A64" s="1"/>
      <c r="B64" s="1"/>
      <c r="C64" s="1"/>
      <c r="D64" s="1"/>
      <c r="E64" s="1"/>
      <c r="F64" s="1"/>
      <c r="G64" s="1"/>
      <c r="H64" s="1"/>
      <c r="I64" s="1"/>
    </row>
    <row r="65" spans="1:9" ht="12.75">
      <c r="A65" s="1"/>
      <c r="B65" s="1"/>
      <c r="C65" s="1"/>
      <c r="D65" s="1"/>
      <c r="E65" s="1"/>
      <c r="F65" s="1"/>
      <c r="G65" s="1"/>
      <c r="H65" s="1"/>
      <c r="I65" s="1"/>
    </row>
    <row r="66" spans="1:9" ht="12.75">
      <c r="A66" s="1"/>
      <c r="B66" s="1"/>
      <c r="C66" s="1"/>
      <c r="D66" s="1"/>
      <c r="E66" s="1"/>
      <c r="F66" s="1"/>
      <c r="G66" s="1"/>
      <c r="H66" s="1"/>
      <c r="I66" s="1"/>
    </row>
    <row r="67" spans="1:9" ht="12.75">
      <c r="A67" s="1"/>
      <c r="B67" s="1"/>
      <c r="C67" s="1"/>
      <c r="D67" s="1"/>
      <c r="E67" s="1"/>
      <c r="F67" s="1"/>
      <c r="G67" s="1"/>
      <c r="H67" s="1"/>
      <c r="I67" s="1"/>
    </row>
    <row r="68" spans="1:9" ht="12.75">
      <c r="A68" s="1"/>
      <c r="B68" s="1"/>
      <c r="C68" s="1"/>
      <c r="D68" s="1"/>
      <c r="E68" s="1"/>
      <c r="F68" s="1"/>
      <c r="G68" s="1"/>
      <c r="H68" s="1"/>
      <c r="I68" s="1"/>
    </row>
    <row r="69" spans="1:9" ht="12.75">
      <c r="A69" s="1"/>
      <c r="B69" s="1"/>
      <c r="C69" s="1"/>
      <c r="D69" s="1"/>
      <c r="E69" s="1"/>
      <c r="F69" s="1"/>
      <c r="G69" s="1"/>
      <c r="H69" s="1"/>
      <c r="I69" s="1"/>
    </row>
    <row r="70" spans="1:9" ht="12.75">
      <c r="A70" s="1"/>
      <c r="B70" s="1"/>
      <c r="C70" s="1"/>
      <c r="D70" s="1"/>
      <c r="E70" s="1"/>
      <c r="F70" s="1"/>
      <c r="G70" s="1"/>
      <c r="H70" s="1"/>
      <c r="I70" s="1"/>
    </row>
    <row r="71" spans="1:9" ht="12.75">
      <c r="A71" s="1"/>
      <c r="B71" s="1"/>
      <c r="C71" s="1"/>
      <c r="D71" s="1"/>
      <c r="E71" s="1"/>
      <c r="F71" s="1"/>
      <c r="G71" s="1"/>
      <c r="H71" s="1"/>
      <c r="I71" s="1"/>
    </row>
    <row r="72" spans="1:9" ht="12.75">
      <c r="A72" s="1"/>
      <c r="B72" s="1"/>
      <c r="C72" s="1"/>
      <c r="D72" s="1"/>
      <c r="E72" s="1"/>
      <c r="F72" s="1"/>
      <c r="G72" s="1"/>
      <c r="H72" s="1"/>
      <c r="I72" s="1"/>
    </row>
    <row r="73" spans="1:9" ht="12.75">
      <c r="A73" s="1"/>
      <c r="B73" s="1"/>
      <c r="C73" s="1"/>
      <c r="D73" s="1"/>
      <c r="E73" s="1"/>
      <c r="F73" s="1"/>
      <c r="G73" s="1"/>
      <c r="H73" s="1"/>
      <c r="I73" s="1"/>
    </row>
    <row r="74" spans="1:9" ht="12.75">
      <c r="A74" s="1"/>
      <c r="B74" s="1"/>
      <c r="C74" s="1"/>
      <c r="D74" s="1"/>
      <c r="E74" s="1"/>
      <c r="F74" s="1"/>
      <c r="G74" s="1"/>
      <c r="H74" s="1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  <row r="977" spans="1:9" ht="12.75">
      <c r="A977" s="1"/>
      <c r="B977" s="1"/>
      <c r="C977" s="1"/>
      <c r="D977" s="1"/>
      <c r="E977" s="1"/>
      <c r="F977" s="1"/>
      <c r="G977" s="1"/>
      <c r="H977" s="1"/>
      <c r="I977" s="1"/>
    </row>
    <row r="978" spans="1:9" ht="12.75">
      <c r="A978" s="1"/>
      <c r="B978" s="1"/>
      <c r="C978" s="1"/>
      <c r="D978" s="1"/>
      <c r="E978" s="1"/>
      <c r="F978" s="1"/>
      <c r="G978" s="1"/>
      <c r="H978" s="1"/>
      <c r="I978" s="1"/>
    </row>
    <row r="979" spans="1:9" ht="12.75">
      <c r="A979" s="1"/>
      <c r="B979" s="1"/>
      <c r="C979" s="1"/>
      <c r="D979" s="1"/>
      <c r="E979" s="1"/>
      <c r="F979" s="1"/>
      <c r="G979" s="1"/>
      <c r="H979" s="1"/>
      <c r="I979" s="1"/>
    </row>
    <row r="980" spans="1:9" ht="12.75">
      <c r="A980" s="1"/>
      <c r="B980" s="1"/>
      <c r="C980" s="1"/>
      <c r="D980" s="1"/>
      <c r="E980" s="1"/>
      <c r="F980" s="1"/>
      <c r="G980" s="1"/>
      <c r="H980" s="1"/>
      <c r="I980" s="1"/>
    </row>
    <row r="981" spans="1:9" ht="12.75">
      <c r="A981" s="1"/>
      <c r="B981" s="1"/>
      <c r="C981" s="1"/>
      <c r="D981" s="1"/>
      <c r="E981" s="1"/>
      <c r="F981" s="1"/>
      <c r="G981" s="1"/>
      <c r="H981" s="1"/>
      <c r="I981" s="1"/>
    </row>
    <row r="982" spans="1:9" ht="12.75">
      <c r="A982" s="1"/>
      <c r="B982" s="1"/>
      <c r="C982" s="1"/>
      <c r="D982" s="1"/>
      <c r="E982" s="1"/>
      <c r="F982" s="1"/>
      <c r="G982" s="1"/>
      <c r="H982" s="1"/>
      <c r="I982" s="1"/>
    </row>
    <row r="983" spans="1:9" ht="12.75">
      <c r="A983" s="1"/>
      <c r="B983" s="1"/>
      <c r="C983" s="1"/>
      <c r="D983" s="1"/>
      <c r="E983" s="1"/>
      <c r="F983" s="1"/>
      <c r="G983" s="1"/>
      <c r="H983" s="1"/>
      <c r="I983" s="1"/>
    </row>
    <row r="984" spans="1:9" ht="12.75">
      <c r="A984" s="1"/>
      <c r="B984" s="1"/>
      <c r="C984" s="1"/>
      <c r="D984" s="1"/>
      <c r="E984" s="1"/>
      <c r="F984" s="1"/>
      <c r="G984" s="1"/>
      <c r="H984" s="1"/>
      <c r="I984" s="1"/>
    </row>
    <row r="985" spans="1:9" ht="12.75">
      <c r="A985" s="1"/>
      <c r="B985" s="1"/>
      <c r="C985" s="1"/>
      <c r="D985" s="1"/>
      <c r="E985" s="1"/>
      <c r="F985" s="1"/>
      <c r="G985" s="1"/>
      <c r="H985" s="1"/>
      <c r="I985" s="1"/>
    </row>
    <row r="986" spans="1:9" ht="12.75">
      <c r="A986" s="1"/>
      <c r="B986" s="1"/>
      <c r="C986" s="1"/>
      <c r="D986" s="1"/>
      <c r="E986" s="1"/>
      <c r="F986" s="1"/>
      <c r="G986" s="1"/>
      <c r="H986" s="1"/>
      <c r="I986" s="1"/>
    </row>
    <row r="987" spans="1:9" ht="12.75">
      <c r="A987" s="1"/>
      <c r="B987" s="1"/>
      <c r="C987" s="1"/>
      <c r="D987" s="1"/>
      <c r="E987" s="1"/>
      <c r="F987" s="1"/>
      <c r="G987" s="1"/>
      <c r="H987" s="1"/>
      <c r="I987" s="1"/>
    </row>
    <row r="988" spans="1:9" ht="12.75">
      <c r="A988" s="1"/>
      <c r="B988" s="1"/>
      <c r="C988" s="1"/>
      <c r="D988" s="1"/>
      <c r="E988" s="1"/>
      <c r="F988" s="1"/>
      <c r="G988" s="1"/>
      <c r="H988" s="1"/>
      <c r="I988" s="1"/>
    </row>
    <row r="989" spans="1:9" ht="12.75">
      <c r="A989" s="1"/>
      <c r="B989" s="1"/>
      <c r="C989" s="1"/>
      <c r="D989" s="1"/>
      <c r="E989" s="1"/>
      <c r="F989" s="1"/>
      <c r="G989" s="1"/>
      <c r="H989" s="1"/>
      <c r="I989" s="1"/>
    </row>
    <row r="990" spans="1:9" ht="12.75">
      <c r="A990" s="1"/>
      <c r="B990" s="1"/>
      <c r="C990" s="1"/>
      <c r="D990" s="1"/>
      <c r="E990" s="1"/>
      <c r="F990" s="1"/>
      <c r="G990" s="1"/>
      <c r="H990" s="1"/>
      <c r="I990" s="1"/>
    </row>
  </sheetData>
  <mergeCells count="13">
    <mergeCell ref="B46:H46"/>
    <mergeCell ref="B26:H26"/>
    <mergeCell ref="B30:H30"/>
    <mergeCell ref="B34:H34"/>
    <mergeCell ref="B22:H22"/>
    <mergeCell ref="B38:H38"/>
    <mergeCell ref="B42:H42"/>
    <mergeCell ref="B10:H10"/>
    <mergeCell ref="B14:H14"/>
    <mergeCell ref="B18:H18"/>
    <mergeCell ref="B1:H1"/>
    <mergeCell ref="B2:H2"/>
    <mergeCell ref="B7:H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02124"/>
    <outlinePr summaryBelow="0" summaryRight="0"/>
  </sheetPr>
  <dimension ref="A1:I869"/>
  <sheetViews>
    <sheetView workbookViewId="0">
      <selection activeCell="R6" sqref="R6"/>
    </sheetView>
  </sheetViews>
  <sheetFormatPr defaultColWidth="14.42578125" defaultRowHeight="15.75" customHeight="1"/>
  <cols>
    <col min="1" max="1" width="7.42578125" customWidth="1"/>
    <col min="2" max="2" width="12.28515625" customWidth="1"/>
    <col min="3" max="4" width="16.28515625" customWidth="1"/>
    <col min="5" max="5" width="20.7109375" customWidth="1"/>
    <col min="6" max="6" width="27.28515625" customWidth="1"/>
    <col min="7" max="7" width="44" customWidth="1"/>
    <col min="8" max="8" width="41.7109375" customWidth="1"/>
  </cols>
  <sheetData>
    <row r="1" spans="1:9" ht="32.25" customHeight="1">
      <c r="A1" s="1"/>
      <c r="B1" s="842" t="s">
        <v>2434</v>
      </c>
      <c r="C1" s="836"/>
      <c r="D1" s="836"/>
      <c r="E1" s="836"/>
      <c r="F1" s="836"/>
      <c r="G1" s="836"/>
      <c r="H1" s="837"/>
      <c r="I1" s="1"/>
    </row>
    <row r="2" spans="1:9" ht="25.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1884</v>
      </c>
      <c r="F3" s="13" t="s">
        <v>16</v>
      </c>
      <c r="G3" s="13" t="s">
        <v>17</v>
      </c>
      <c r="H3" s="13" t="s">
        <v>18</v>
      </c>
      <c r="I3" s="1"/>
    </row>
    <row r="4" spans="1:9" ht="51">
      <c r="A4" s="1"/>
      <c r="B4" s="176">
        <v>1</v>
      </c>
      <c r="C4" s="176" t="s">
        <v>30</v>
      </c>
      <c r="D4" s="32" t="s">
        <v>320</v>
      </c>
      <c r="E4" s="496" t="s">
        <v>2435</v>
      </c>
      <c r="F4" s="23" t="s">
        <v>2436</v>
      </c>
      <c r="G4" s="688" t="str">
        <f>HYPERLINK("https://resh.edu.ru/subject/lesson/3645/main/35622/","Посмотреть видеоурок ИЛИ ознакомиться с документом в ВК. Выполнить тест (документ в ВК, АСУ)")</f>
        <v>Посмотреть видеоурок ИЛИ ознакомиться с документом в ВК. Выполнить тест (документ в ВК, АСУ)</v>
      </c>
      <c r="H4" s="83" t="s">
        <v>2437</v>
      </c>
      <c r="I4" s="1"/>
    </row>
    <row r="5" spans="1:9" ht="51">
      <c r="A5" s="1"/>
      <c r="B5" s="176">
        <v>2</v>
      </c>
      <c r="C5" s="176" t="s">
        <v>79</v>
      </c>
      <c r="D5" s="32" t="s">
        <v>320</v>
      </c>
      <c r="E5" s="496" t="s">
        <v>2438</v>
      </c>
      <c r="F5" s="268" t="s">
        <v>2439</v>
      </c>
      <c r="G5" s="61" t="str">
        <f>HYPERLINK("https://interneturok.ru/lesson/literatura/10-klass/l-n-tolstoy-2/izobrazhenie-voyny-1812-goda-borodinskoe-srazhenie-kak-kulminatsionnyy-tsentr-knigi?block=player","Посмотреть видеоурок")</f>
        <v>Посмотреть видеоурок</v>
      </c>
      <c r="H5" s="83" t="s">
        <v>380</v>
      </c>
      <c r="I5" s="1"/>
    </row>
    <row r="6" spans="1:9" ht="133.5" customHeight="1">
      <c r="A6" s="1"/>
      <c r="B6" s="176">
        <v>3</v>
      </c>
      <c r="C6" s="176" t="s">
        <v>101</v>
      </c>
      <c r="D6" s="20" t="s">
        <v>31</v>
      </c>
      <c r="E6" s="20" t="s">
        <v>2440</v>
      </c>
      <c r="F6" s="458" t="s">
        <v>2441</v>
      </c>
      <c r="G6" s="61" t="s">
        <v>3042</v>
      </c>
      <c r="H6" s="61" t="str">
        <f>HYPERLINK("https://www.yaklass.ru/testwork","На сайте «ЯКласс» выполнить Домашнюю работу по теме ""Применение производной для исследования функций на монотонность и экстремумы"".
Если нет технической возможности: решить карточку (подробности в ВК)")</f>
        <v>На сайте «ЯКласс» выполнить Домашнюю работу по теме "Применение производной для исследования функций на монотонность и экстремумы".
Если нет технической возможности: решить карточку (подробности в ВК)</v>
      </c>
      <c r="I6" s="1"/>
    </row>
    <row r="7" spans="1:9" ht="12.75" customHeight="1">
      <c r="A7" s="1"/>
      <c r="B7" s="883" t="s">
        <v>128</v>
      </c>
      <c r="C7" s="836"/>
      <c r="D7" s="836"/>
      <c r="E7" s="836"/>
      <c r="F7" s="836"/>
      <c r="G7" s="836"/>
      <c r="H7" s="837"/>
      <c r="I7" s="1"/>
    </row>
    <row r="8" spans="1:9" ht="25.5">
      <c r="A8" s="1"/>
      <c r="B8" s="176">
        <v>4</v>
      </c>
      <c r="C8" s="176" t="s">
        <v>145</v>
      </c>
      <c r="D8" s="23" t="s">
        <v>31</v>
      </c>
      <c r="E8" s="20" t="s">
        <v>2442</v>
      </c>
      <c r="F8" s="23" t="s">
        <v>2443</v>
      </c>
      <c r="G8" s="61" t="e">
        <f>HYPERLINK("https://yandex.ru/video/preview/?filmId=2244267936996009805&amp;from=tabbar&amp;parent-reqid=1587665155829306-1129435698478513423600121-production-app-host-man-web-yp-82&amp;text=%D0%BF%D0%BE%D0%BB%D1%83%D0%BF%D1%80%D0%BE%D0%B2%D0%BE%D0%B4%D0%BD%D0%B8%D0%BA%D0%BE%D0%"&amp;"B2%D1%8B%D0%B5+%D0%BF%D1%80%D0%B8%D0%B1%D0%BE%D1%80%D1%8B","посмотреть фильм")</f>
        <v>#VALUE!</v>
      </c>
      <c r="H8" s="23" t="s">
        <v>2444</v>
      </c>
      <c r="I8" s="1"/>
    </row>
    <row r="9" spans="1:9" ht="63.75">
      <c r="A9" s="1"/>
      <c r="B9" s="176">
        <v>5</v>
      </c>
      <c r="C9" s="176" t="s">
        <v>167</v>
      </c>
      <c r="D9" s="46" t="s">
        <v>81</v>
      </c>
      <c r="E9" s="20" t="s">
        <v>2445</v>
      </c>
      <c r="F9" s="20" t="s">
        <v>2446</v>
      </c>
      <c r="G9" s="692" t="str">
        <f>HYPERLINK("https://resh.edu.ru/subject/lesson/3988/start/104732/","Изучить материал по ссылке В прикрепленном файле в АСУ РСО - опорная схема. Необходимо перенести её в тетрадь, сделав более читаемой и красочной. Прислать фото вашей схемы учителю в ВК.")</f>
        <v>Изучить материал по ссылке В прикрепленном файле в АСУ РСО - опорная схема. Необходимо перенести её в тетрадь, сделав более читаемой и красочной. Прислать фото вашей схемы учителю в ВК.</v>
      </c>
      <c r="H9" s="23" t="s">
        <v>2447</v>
      </c>
      <c r="I9" s="1"/>
    </row>
    <row r="10" spans="1:9" ht="25.5">
      <c r="A10" s="1"/>
      <c r="B10" s="176">
        <v>6</v>
      </c>
      <c r="C10" s="176" t="s">
        <v>189</v>
      </c>
      <c r="D10" s="20" t="s">
        <v>81</v>
      </c>
      <c r="E10" s="20" t="s">
        <v>2448</v>
      </c>
      <c r="F10" s="20" t="s">
        <v>2449</v>
      </c>
      <c r="G10" s="20" t="s">
        <v>2450</v>
      </c>
      <c r="H10" s="23" t="s">
        <v>2451</v>
      </c>
      <c r="I10" s="1"/>
    </row>
    <row r="11" spans="1:9" ht="38.25">
      <c r="A11" s="1"/>
      <c r="B11" s="176">
        <v>7</v>
      </c>
      <c r="C11" s="176" t="s">
        <v>434</v>
      </c>
      <c r="D11" s="23" t="s">
        <v>81</v>
      </c>
      <c r="E11" s="198" t="s">
        <v>2452</v>
      </c>
      <c r="F11" s="268" t="s">
        <v>2453</v>
      </c>
      <c r="G11" s="23" t="s">
        <v>1395</v>
      </c>
      <c r="H11" s="23" t="s">
        <v>55</v>
      </c>
      <c r="I11" s="1"/>
    </row>
    <row r="12" spans="1:9" ht="38.25">
      <c r="A12" s="1"/>
      <c r="B12" s="847">
        <v>8</v>
      </c>
      <c r="C12" s="847" t="s">
        <v>1092</v>
      </c>
      <c r="D12" s="23" t="s">
        <v>31</v>
      </c>
      <c r="E12" s="198" t="s">
        <v>2454</v>
      </c>
      <c r="F12" s="20" t="s">
        <v>2455</v>
      </c>
      <c r="G12" s="22" t="e">
        <f>HYPERLINK("https://yandex.ru/video/preview/?filmId=6057863503457839472&amp;from=tabbar&amp;text=%D0%92%D0%BD%D0%B5%D1%88%D0%BD%D0%B8%D0%B5+%D0%B8%D1%81%D1%82%D0%BE%D1%87%D0%BD%D0%B8%D0%BA%D0%B8+%D1%80%D0%B5%D0%B3%D1%83%D0%BB%D0%B8%D1%80%D0%BE%D0%B2%D0%B0%D0%BD%D0%B8%D0%B5+%"&amp;"D0%B2%D0%BD%D1%83%D1%82%D1%80%D0%B5%D0%BD%D0%BD%D0%B8%D1%85+%D1%80%D0%B8%D1%82%D0%BC%D0%BE%D0%B2+%D1%87%D0%B5%D0%BB%D0%BE%D0%B2%D0%B5%D0%BA%D0%B0","посмотреть видеоурок")</f>
        <v>#VALUE!</v>
      </c>
      <c r="H12" s="23" t="s">
        <v>55</v>
      </c>
      <c r="I12" s="1"/>
    </row>
    <row r="13" spans="1:9" ht="51">
      <c r="A13" s="1"/>
      <c r="B13" s="848"/>
      <c r="C13" s="848"/>
      <c r="D13" s="23" t="s">
        <v>31</v>
      </c>
      <c r="E13" s="396" t="s">
        <v>2456</v>
      </c>
      <c r="F13" s="23" t="s">
        <v>2457</v>
      </c>
      <c r="G13" s="323" t="s">
        <v>2458</v>
      </c>
      <c r="H13" s="23" t="s">
        <v>2460</v>
      </c>
      <c r="I13" s="1"/>
    </row>
    <row r="14" spans="1:9" ht="51">
      <c r="A14" s="1"/>
      <c r="B14" s="13" t="s">
        <v>1096</v>
      </c>
      <c r="C14" s="481" t="s">
        <v>1097</v>
      </c>
      <c r="D14" s="23" t="s">
        <v>31</v>
      </c>
      <c r="E14" s="695" t="s">
        <v>2461</v>
      </c>
      <c r="F14" s="222" t="s">
        <v>2462</v>
      </c>
      <c r="G14" s="697" t="s">
        <v>2463</v>
      </c>
      <c r="H14" s="699" t="s">
        <v>55</v>
      </c>
      <c r="I14" s="1"/>
    </row>
    <row r="15" spans="1:9" ht="13.5" customHeight="1">
      <c r="A15" s="1"/>
      <c r="B15" s="835" t="s">
        <v>219</v>
      </c>
      <c r="C15" s="836"/>
      <c r="D15" s="836"/>
      <c r="E15" s="836"/>
      <c r="F15" s="836"/>
      <c r="G15" s="836"/>
      <c r="H15" s="837"/>
      <c r="I15" s="1"/>
    </row>
    <row r="16" spans="1:9" ht="38.25">
      <c r="A16" s="1"/>
      <c r="B16" s="13" t="s">
        <v>29</v>
      </c>
      <c r="C16" s="13" t="s">
        <v>30</v>
      </c>
      <c r="D16" s="32" t="s">
        <v>31</v>
      </c>
      <c r="E16" s="32" t="s">
        <v>2467</v>
      </c>
      <c r="F16" s="47" t="s">
        <v>2468</v>
      </c>
      <c r="G16" s="61" t="e">
        <f>HYPERLINK("https://yandex.ru/video/preview/?filmId=6057863503457839472&amp;from=tabbar&amp;text=%D0%92%D0%BD%D0%B5%D1%88%D0%BD%D0%B8%D0%B5+%D0%B8%D1%81%D1%82%D0%BE%D1%87%D0%BD%D0%B8%D0%BA%D0%B8+%D1%80%D0%B5%D0%B3%D1%83%D0%BB%D0%B8%D1%80%D0%BE%D0%B2%D0%B0%D0%BD%D0%B8%D0%B5+%"&amp;"D0%B2%D0%BD%D1%83%D1%82%D1%80%D0%B5%D0%BD%D0%BD%D0%B8%D1%85+%D1%80%D0%B8%D1%82%D0%BC%D0%BE%D0%B2+%D1%87%D0%B5%D0%BB%D0%BE%D0%B2%D0%B5%D0%BA%D0%B0","посмотреть видеоурок")</f>
        <v>#VALUE!</v>
      </c>
      <c r="H16" s="32" t="s">
        <v>55</v>
      </c>
      <c r="I16" s="1"/>
    </row>
    <row r="17" spans="1:9" ht="124.5" customHeight="1">
      <c r="A17" s="1"/>
      <c r="B17" s="703" t="s">
        <v>77</v>
      </c>
      <c r="C17" s="703" t="s">
        <v>79</v>
      </c>
      <c r="D17" s="20" t="s">
        <v>31</v>
      </c>
      <c r="E17" s="73" t="s">
        <v>2474</v>
      </c>
      <c r="F17" s="458" t="s">
        <v>2476</v>
      </c>
      <c r="G17" s="61" t="s">
        <v>3043</v>
      </c>
      <c r="H17" s="61" t="str">
        <f>HYPERLINK("https://www.yaklass.ru/p/geometria/10-klass/mnogogranniki-11037/pravilnye-mnogogranniki-12127","На сайте «ЯКласс» выполнить задания 4-5 по теме ""Правильные многогранники"".
Если нет технической возможности: решить карточку (подробности в ВК)")</f>
        <v>На сайте «ЯКласс» выполнить задания 4-5 по теме "Правильные многогранники".
Если нет технической возможности: решить карточку (подробности в ВК)</v>
      </c>
      <c r="I17" s="1"/>
    </row>
    <row r="18" spans="1:9" ht="102">
      <c r="A18" s="1"/>
      <c r="B18" s="13" t="s">
        <v>99</v>
      </c>
      <c r="C18" s="13" t="s">
        <v>101</v>
      </c>
      <c r="D18" s="32" t="s">
        <v>598</v>
      </c>
      <c r="E18" s="73" t="s">
        <v>2479</v>
      </c>
      <c r="F18" s="32" t="s">
        <v>2480</v>
      </c>
      <c r="G18" s="32" t="s">
        <v>2481</v>
      </c>
      <c r="H18" s="32" t="s">
        <v>2482</v>
      </c>
      <c r="I18" s="1"/>
    </row>
    <row r="19" spans="1:9" ht="20.25" customHeight="1">
      <c r="A19" s="1"/>
      <c r="B19" s="912" t="s">
        <v>128</v>
      </c>
      <c r="C19" s="862"/>
      <c r="D19" s="862"/>
      <c r="E19" s="862"/>
      <c r="F19" s="862"/>
      <c r="G19" s="862"/>
      <c r="H19" s="857"/>
      <c r="I19" s="1"/>
    </row>
    <row r="20" spans="1:9" ht="89.25" customHeight="1">
      <c r="A20" s="1"/>
      <c r="B20" s="176" t="s">
        <v>142</v>
      </c>
      <c r="C20" s="706" t="s">
        <v>145</v>
      </c>
      <c r="D20" s="328" t="s">
        <v>81</v>
      </c>
      <c r="E20" s="370" t="s">
        <v>2487</v>
      </c>
      <c r="F20" s="47" t="s">
        <v>2488</v>
      </c>
      <c r="G20" s="707" t="s">
        <v>1333</v>
      </c>
      <c r="H20" s="373" t="s">
        <v>55</v>
      </c>
      <c r="I20" s="1"/>
    </row>
    <row r="21" spans="1:9" ht="40.5" customHeight="1">
      <c r="A21" s="1"/>
      <c r="B21" s="176" t="s">
        <v>166</v>
      </c>
      <c r="C21" s="176" t="s">
        <v>167</v>
      </c>
      <c r="D21" s="32" t="s">
        <v>31</v>
      </c>
      <c r="E21" s="73" t="s">
        <v>2489</v>
      </c>
      <c r="F21" s="73" t="s">
        <v>2491</v>
      </c>
      <c r="G21" s="96" t="str">
        <f>HYPERLINK("https://drive.google.com/open?id=1wVu1HHQhTRbjUbeh1QxCZRO5TDEhy1QK","посмотреть видеоурок")</f>
        <v>посмотреть видеоурок</v>
      </c>
      <c r="H21" s="73" t="s">
        <v>2492</v>
      </c>
      <c r="I21" s="1"/>
    </row>
    <row r="22" spans="1:9" ht="51">
      <c r="A22" s="1"/>
      <c r="B22" s="176" t="s">
        <v>187</v>
      </c>
      <c r="C22" s="176" t="s">
        <v>189</v>
      </c>
      <c r="D22" s="75" t="s">
        <v>598</v>
      </c>
      <c r="E22" s="103" t="s">
        <v>2493</v>
      </c>
      <c r="F22" s="108" t="s">
        <v>2494</v>
      </c>
      <c r="G22" s="38" t="s">
        <v>2495</v>
      </c>
      <c r="H22" s="38" t="s">
        <v>2496</v>
      </c>
      <c r="I22" s="1"/>
    </row>
    <row r="23" spans="1:9" ht="51">
      <c r="A23" s="1"/>
      <c r="B23" s="176" t="s">
        <v>433</v>
      </c>
      <c r="C23" s="206" t="s">
        <v>434</v>
      </c>
      <c r="D23" s="32" t="s">
        <v>598</v>
      </c>
      <c r="E23" s="449" t="s">
        <v>2497</v>
      </c>
      <c r="F23" s="23" t="s">
        <v>2498</v>
      </c>
      <c r="G23" s="23" t="s">
        <v>2499</v>
      </c>
      <c r="H23" s="23" t="s">
        <v>2499</v>
      </c>
      <c r="I23" s="1"/>
    </row>
    <row r="24" spans="1:9" ht="51">
      <c r="A24" s="1"/>
      <c r="B24" s="870" t="s">
        <v>1091</v>
      </c>
      <c r="C24" s="847" t="s">
        <v>1092</v>
      </c>
      <c r="D24" s="913" t="s">
        <v>31</v>
      </c>
      <c r="E24" s="710" t="s">
        <v>2501</v>
      </c>
      <c r="F24" s="38" t="s">
        <v>2503</v>
      </c>
      <c r="G24" s="711" t="e">
        <f>HYPERLINK("https://yandex.ru/video/preview/?filmId=9935291800579401080&amp;from=tabbar&amp;parent-reqid=1587663832590694-1783514595647667128300125-production-app-host-vla-web-yp-178&amp;text=%D0%90%D1%81%D1%82%D1%80%D0%BE%D0%BD%D0%BE%D0%BC%D0%B8%D1%87%D0%B5%D1%81%D0%BA%D0%B8%D0"&amp;"%B5+%D0%BD%D0%B0%D0%B1%D0%BB%D1%8E%D0%B4%D0%B5%D0%BD%D0%B8%D1%8F+%D0%B8+%D0%BB%D0%B0%D0%B1%D0%BE%D1%80%D0%B0%D1%82%D0%BE%D1%80%D0%BD%D1%8B%D0%B5+%D0%BE%D0%BF%D1%8B%D1%82%D1%8B+%D0%BF%D0%BE+%D0%B8%D0%B7%D0%BC%D0%B5%D1%80%D0%B5%D0%BD%D0%B8%D1%8E+%D1%81%D0%B"&amp;"A%D0%BE%D1%80%D0%BE%D1%81%D1%82%D0%B8+%D1%81%D0%B2%D0%B5%D1%82%D0%B0.","посмотреть видеоурок")</f>
        <v>#VALUE!</v>
      </c>
      <c r="H24" s="90" t="s">
        <v>55</v>
      </c>
      <c r="I24" s="1"/>
    </row>
    <row r="25" spans="1:9" ht="38.25">
      <c r="A25" s="1"/>
      <c r="B25" s="848"/>
      <c r="C25" s="876"/>
      <c r="D25" s="848"/>
      <c r="E25" s="710" t="s">
        <v>2505</v>
      </c>
      <c r="F25" s="38" t="s">
        <v>2506</v>
      </c>
      <c r="G25" s="712" t="s">
        <v>2507</v>
      </c>
      <c r="H25" s="90" t="s">
        <v>55</v>
      </c>
      <c r="I25" s="1"/>
    </row>
    <row r="26" spans="1:9" ht="23.25" customHeight="1">
      <c r="A26" s="1"/>
      <c r="B26" s="914" t="s">
        <v>252</v>
      </c>
      <c r="C26" s="836"/>
      <c r="D26" s="836"/>
      <c r="E26" s="836"/>
      <c r="F26" s="836"/>
      <c r="G26" s="836"/>
      <c r="H26" s="837"/>
      <c r="I26" s="1"/>
    </row>
    <row r="27" spans="1:9" ht="51">
      <c r="A27" s="1"/>
      <c r="B27" s="13" t="s">
        <v>29</v>
      </c>
      <c r="C27" s="13" t="s">
        <v>30</v>
      </c>
      <c r="D27" s="32" t="s">
        <v>2465</v>
      </c>
      <c r="E27" s="605" t="s">
        <v>2510</v>
      </c>
      <c r="F27" s="73" t="s">
        <v>2511</v>
      </c>
      <c r="G27" s="608" t="str">
        <f>HYPERLINK("https://resh.edu.ru/subject/lesson/3633/main/9310/","Посмотреть видеоурок, ознакомиться с документом в ВК")</f>
        <v>Посмотреть видеоурок, ознакомиться с документом в ВК</v>
      </c>
      <c r="H27" s="34" t="s">
        <v>2437</v>
      </c>
      <c r="I27" s="1"/>
    </row>
    <row r="28" spans="1:9" ht="51" customHeight="1">
      <c r="A28" s="1"/>
      <c r="B28" s="13" t="s">
        <v>77</v>
      </c>
      <c r="C28" s="13" t="s">
        <v>79</v>
      </c>
      <c r="D28" s="328" t="s">
        <v>81</v>
      </c>
      <c r="E28" s="370" t="s">
        <v>2513</v>
      </c>
      <c r="F28" s="539" t="s">
        <v>2514</v>
      </c>
      <c r="G28" s="370" t="s">
        <v>1333</v>
      </c>
      <c r="H28" s="373" t="s">
        <v>55</v>
      </c>
      <c r="I28" s="1"/>
    </row>
    <row r="29" spans="1:9" ht="76.5">
      <c r="A29" s="714"/>
      <c r="B29" s="13" t="s">
        <v>99</v>
      </c>
      <c r="C29" s="13" t="s">
        <v>101</v>
      </c>
      <c r="D29" s="75" t="s">
        <v>31</v>
      </c>
      <c r="E29" s="20" t="s">
        <v>2517</v>
      </c>
      <c r="F29" s="713" t="s">
        <v>2518</v>
      </c>
      <c r="G29" s="22" t="str">
        <f>HYPERLINK("https://www.yaklass.ru/p/algebra/10-klass/proizvodnaia-9147/primenenie-proizvodnoi-dlia-issledovaniia-funktcii-na-monotonnost-i-ekstr_-11226","На сайте «ЯКласс» выполнить Тренировку по теме ""Применение производной для исследования функций на монотонность и экстремумы"" 
Если нет технической возможности: решить карточку (подробности в ВК)")</f>
        <v>На сайте «ЯКласс» выполнить Тренировку по теме "Применение производной для исследования функций на монотонность и экстремумы" 
Если нет технической возможности: решить карточку (подробности в ВК)</v>
      </c>
      <c r="H29" s="22" t="str">
        <f>HYPERLINK("https://www.yaklass.ru/testwork","На сайте «ЯКласс» выполнить проверочную работу по теме ""Применение производной для исследования функций на монотонность и экстремумы"".
Если нет технической возможности: решить задания карточку (подробности в ВК)")</f>
        <v>На сайте «ЯКласс» выполнить проверочную работу по теме "Применение производной для исследования функций на монотонность и экстремумы".
Если нет технической возможности: решить задания карточку (подробности в ВК)</v>
      </c>
      <c r="I29" s="1"/>
    </row>
    <row r="30" spans="1:9" ht="12.75" customHeight="1">
      <c r="A30" s="1"/>
      <c r="B30" s="901" t="s">
        <v>128</v>
      </c>
      <c r="C30" s="836"/>
      <c r="D30" s="836"/>
      <c r="E30" s="836"/>
      <c r="F30" s="836"/>
      <c r="G30" s="836"/>
      <c r="H30" s="837"/>
      <c r="I30" s="1"/>
    </row>
    <row r="31" spans="1:9" ht="51">
      <c r="A31" s="1"/>
      <c r="B31" s="13" t="s">
        <v>142</v>
      </c>
      <c r="C31" s="13" t="s">
        <v>145</v>
      </c>
      <c r="D31" s="23" t="s">
        <v>2522</v>
      </c>
      <c r="E31" s="23" t="s">
        <v>2523</v>
      </c>
      <c r="F31" s="449" t="s">
        <v>2524</v>
      </c>
      <c r="G31" s="716" t="str">
        <f>HYPERLINK("https://drive.google.com/open?id=1w93294GeXQjFWruQ242vt9J3Uuk4xFQQ","посмотреть видеоурок")</f>
        <v>посмотреть видеоурок</v>
      </c>
      <c r="H31" s="449" t="s">
        <v>2525</v>
      </c>
      <c r="I31" s="1"/>
    </row>
    <row r="32" spans="1:9" ht="76.5">
      <c r="A32" s="1"/>
      <c r="B32" s="13" t="s">
        <v>166</v>
      </c>
      <c r="C32" s="13" t="s">
        <v>167</v>
      </c>
      <c r="D32" s="143" t="s">
        <v>31</v>
      </c>
      <c r="E32" s="449" t="s">
        <v>2528</v>
      </c>
      <c r="F32" s="23" t="s">
        <v>2529</v>
      </c>
      <c r="G32" s="193" t="str">
        <f>HYPERLINK("https://inf-ege.sdamgia.ru/user_stat","Вся группа (синхронно). Решить вариант, назначенный в Решу ЕГЭ. По всем возникающим вопросам и сложностям писать в беседу ВК. 
 При невозможности подключения: выполнить вариант во вложенном файле АСУ РСО.")</f>
        <v>Вся группа (синхронно). Решить вариант, назначенный в Решу ЕГЭ. По всем возникающим вопросам и сложностям писать в беседу ВК. 
 При невозможности подключения: выполнить вариант во вложенном файле АСУ РСО.</v>
      </c>
      <c r="H32" s="23" t="s">
        <v>380</v>
      </c>
      <c r="I32" s="1"/>
    </row>
    <row r="33" spans="1:9" ht="140.25">
      <c r="A33" s="717"/>
      <c r="B33" s="13" t="s">
        <v>187</v>
      </c>
      <c r="C33" s="203" t="s">
        <v>189</v>
      </c>
      <c r="D33" s="20" t="s">
        <v>31</v>
      </c>
      <c r="E33" s="23" t="s">
        <v>2532</v>
      </c>
      <c r="F33" s="458" t="s">
        <v>2533</v>
      </c>
      <c r="G33" s="716" t="s">
        <v>3044</v>
      </c>
      <c r="H33" s="716" t="str">
        <f>HYPERLINK("https://www.yaklass.ru/p/algebra/10-klass/proizvodnaia-9147/postroenie-grafikov-funktcii-11227","На сайте «ЯКласс» выполнить задания 4-6 по теме ""Построение графиков функции"".
Если нет технической возможности: решить карточку (подробности в ВК)")</f>
        <v>На сайте «ЯКласс» выполнить задания 4-6 по теме "Построение графиков функции".
Если нет технической возможности: решить карточку (подробности в ВК)</v>
      </c>
      <c r="I33" s="1"/>
    </row>
    <row r="34" spans="1:9" ht="51">
      <c r="A34" s="1"/>
      <c r="B34" s="13" t="s">
        <v>433</v>
      </c>
      <c r="C34" s="13" t="s">
        <v>434</v>
      </c>
      <c r="D34" s="23" t="s">
        <v>2522</v>
      </c>
      <c r="E34" s="23" t="s">
        <v>2534</v>
      </c>
      <c r="F34" s="23" t="s">
        <v>2535</v>
      </c>
      <c r="G34" s="65" t="s">
        <v>2536</v>
      </c>
      <c r="H34" s="23" t="s">
        <v>380</v>
      </c>
      <c r="I34" s="1"/>
    </row>
    <row r="35" spans="1:9" ht="51">
      <c r="A35" s="1"/>
      <c r="B35" s="13" t="s">
        <v>1091</v>
      </c>
      <c r="C35" s="13" t="s">
        <v>1092</v>
      </c>
      <c r="D35" s="32" t="s">
        <v>1768</v>
      </c>
      <c r="E35" s="719" t="s">
        <v>2537</v>
      </c>
      <c r="F35" s="720"/>
      <c r="G35" s="720"/>
      <c r="H35" s="721"/>
      <c r="I35" s="1"/>
    </row>
    <row r="36" spans="1:9" ht="12.75" customHeight="1">
      <c r="A36" s="1"/>
      <c r="B36" s="859" t="s">
        <v>2540</v>
      </c>
      <c r="C36" s="836"/>
      <c r="D36" s="836"/>
      <c r="E36" s="836"/>
      <c r="F36" s="836"/>
      <c r="G36" s="836"/>
      <c r="H36" s="837"/>
      <c r="I36" s="1"/>
    </row>
    <row r="37" spans="1:9" ht="51">
      <c r="A37" s="1"/>
      <c r="B37" s="176" t="s">
        <v>29</v>
      </c>
      <c r="C37" s="176" t="s">
        <v>30</v>
      </c>
      <c r="D37" s="32" t="s">
        <v>31</v>
      </c>
      <c r="E37" s="722" t="s">
        <v>2543</v>
      </c>
      <c r="F37" s="113" t="s">
        <v>2544</v>
      </c>
      <c r="G37" s="61" t="e">
        <f>HYPERLINK("https://yandex.ru/video/preview/?filmId=5418353477023541012&amp;text=%D0%97%D0%B0%D1%80%D0%BE%D0%B6%D0%B4%D0%B5%D0%BD%D0%B8%D0%B5%20%D0%BA%D0%B2%D0%B0%D0%BD%D1%82%D0%BE%D0%B2%D0%BE%D0%B9%20%D1%82%D0%B5%D0%BE%D1%80%D0%B8%D0%B8.%20%D0%AD%D0%BA%D1%81%D0%BF%D0%B5"&amp;"%D1%80%D0%B8%D0%BC%D0%B5%D0%BD%D1%82%D0%B0%D0%BB%D1%8C%D0%BD%D0%BE%D0%B5%20%D0%B8%D0%B7%D1%83%D1%87%D0%B5%D0%BD%D0%B8%D0%B5%20%D1%82%D0%B5%D0%BF%D0%BB%D0%BE%D0%B2%D0%BE%D0%B3%D0%BE%20%D0%B8%D0%B7%D0%BB%D1%83%D1%87%D0%B5%D0%BD%D0%B8%D1%8F.&amp;path=wizard&amp;pare"&amp;"nt-reqid=1587664796302547-213119205659549194300195-production-app-host-man-web-yp-310&amp;redircnt=1587664929.1","посмотреть фильм")</f>
        <v>#VALUE!</v>
      </c>
      <c r="H37" s="23" t="s">
        <v>55</v>
      </c>
      <c r="I37" s="1"/>
    </row>
    <row r="38" spans="1:9" ht="25.5">
      <c r="A38" s="1"/>
      <c r="B38" s="176" t="s">
        <v>77</v>
      </c>
      <c r="C38" s="176" t="s">
        <v>79</v>
      </c>
      <c r="D38" s="32" t="s">
        <v>31</v>
      </c>
      <c r="E38" s="722" t="s">
        <v>2547</v>
      </c>
      <c r="F38" s="23" t="s">
        <v>1636</v>
      </c>
      <c r="G38" s="56" t="s">
        <v>2549</v>
      </c>
      <c r="H38" s="65" t="s">
        <v>2556</v>
      </c>
      <c r="I38" s="1"/>
    </row>
    <row r="39" spans="1:9" ht="51">
      <c r="A39" s="1"/>
      <c r="B39" s="176" t="s">
        <v>99</v>
      </c>
      <c r="C39" s="176" t="s">
        <v>101</v>
      </c>
      <c r="D39" s="23" t="s">
        <v>598</v>
      </c>
      <c r="E39" s="449" t="s">
        <v>2558</v>
      </c>
      <c r="F39" s="723" t="s">
        <v>2559</v>
      </c>
      <c r="G39" s="723" t="s">
        <v>2561</v>
      </c>
      <c r="H39" s="23" t="s">
        <v>380</v>
      </c>
      <c r="I39" s="1"/>
    </row>
    <row r="40" spans="1:9" ht="12.75" customHeight="1">
      <c r="A40" s="1"/>
      <c r="B40" s="901" t="s">
        <v>128</v>
      </c>
      <c r="C40" s="836"/>
      <c r="D40" s="836"/>
      <c r="E40" s="836"/>
      <c r="F40" s="836"/>
      <c r="G40" s="836"/>
      <c r="H40" s="837"/>
      <c r="I40" s="1"/>
    </row>
    <row r="41" spans="1:9" ht="76.5">
      <c r="A41" s="1"/>
      <c r="B41" s="176" t="s">
        <v>142</v>
      </c>
      <c r="C41" s="176" t="s">
        <v>145</v>
      </c>
      <c r="D41" s="32" t="s">
        <v>2562</v>
      </c>
      <c r="E41" s="449" t="s">
        <v>2563</v>
      </c>
      <c r="F41" s="430" t="s">
        <v>2564</v>
      </c>
      <c r="G41" s="193" t="str">
        <f>HYPERLINK("http://kpolyakov.spb.ru/school/test10bu/48.htm","Выполнить тест по ссылке. Изучить материал параграфа 77 и записать выводы в тетрадь.")</f>
        <v>Выполнить тест по ссылке. Изучить материал параграфа 77 и записать выводы в тетрадь.</v>
      </c>
      <c r="H41" s="23" t="s">
        <v>380</v>
      </c>
      <c r="I41" s="1"/>
    </row>
    <row r="42" spans="1:9" ht="127.5">
      <c r="A42" s="1"/>
      <c r="B42" s="176" t="s">
        <v>166</v>
      </c>
      <c r="C42" s="176" t="s">
        <v>167</v>
      </c>
      <c r="D42" s="23"/>
      <c r="E42" s="73" t="s">
        <v>2567</v>
      </c>
      <c r="F42" s="458" t="s">
        <v>2476</v>
      </c>
      <c r="G42" s="61" t="s">
        <v>3045</v>
      </c>
      <c r="H42" s="61" t="str">
        <f>HYPERLINK("https://www.yaklass.ru/p/geometria/10-klass/mnogogranniki-11037/pravilnye-mnogogranniki-12127","На сайте «ЯКласс» выполнить Домашнюю работу по теме ""Правильные многогранники"".
 Если нет технической возможности: решить карточку (подробности в ВК)")</f>
        <v>На сайте «ЯКласс» выполнить Домашнюю работу по теме "Правильные многогранники".
 Если нет технической возможности: решить карточку (подробности в ВК)</v>
      </c>
      <c r="I42" s="1"/>
    </row>
    <row r="43" spans="1:9" ht="38.25">
      <c r="A43" s="1"/>
      <c r="B43" s="176" t="s">
        <v>187</v>
      </c>
      <c r="C43" s="176" t="s">
        <v>189</v>
      </c>
      <c r="D43" s="23"/>
      <c r="E43" s="190" t="s">
        <v>2569</v>
      </c>
      <c r="F43" s="20" t="s">
        <v>2570</v>
      </c>
      <c r="G43" s="20" t="s">
        <v>2571</v>
      </c>
      <c r="H43" s="20" t="s">
        <v>2496</v>
      </c>
      <c r="I43" s="1"/>
    </row>
    <row r="44" spans="1:9" ht="63.75">
      <c r="A44" s="1"/>
      <c r="B44" s="157" t="s">
        <v>433</v>
      </c>
      <c r="C44" s="157" t="s">
        <v>434</v>
      </c>
      <c r="D44" s="333" t="s">
        <v>2572</v>
      </c>
      <c r="E44" s="725" t="s">
        <v>2573</v>
      </c>
      <c r="F44" s="360" t="s">
        <v>2576</v>
      </c>
      <c r="G44" s="360" t="s">
        <v>2577</v>
      </c>
      <c r="H44" s="360" t="s">
        <v>2578</v>
      </c>
      <c r="I44" s="1"/>
    </row>
    <row r="45" spans="1:9" ht="51">
      <c r="A45" s="1"/>
      <c r="B45" s="18" t="s">
        <v>1091</v>
      </c>
      <c r="C45" s="18" t="s">
        <v>1092</v>
      </c>
      <c r="D45" s="30"/>
      <c r="E45" s="705" t="s">
        <v>2579</v>
      </c>
      <c r="F45" s="704" t="s">
        <v>2485</v>
      </c>
      <c r="G45" s="61" t="s">
        <v>2486</v>
      </c>
      <c r="H45" s="704" t="s">
        <v>55</v>
      </c>
      <c r="I45" s="1"/>
    </row>
    <row r="46" spans="1:9" ht="18" customHeight="1">
      <c r="A46" s="1"/>
      <c r="B46" s="896"/>
      <c r="C46" s="840"/>
      <c r="D46" s="840"/>
      <c r="E46" s="840"/>
      <c r="F46" s="840"/>
      <c r="G46" s="840"/>
      <c r="H46" s="840"/>
      <c r="I46" s="1"/>
    </row>
    <row r="47" spans="1:9" ht="12.75">
      <c r="A47" s="726"/>
      <c r="B47" s="727"/>
      <c r="C47" s="727"/>
      <c r="D47" s="119"/>
      <c r="E47" s="728"/>
      <c r="F47" s="119"/>
      <c r="G47" s="119"/>
      <c r="H47" s="119"/>
      <c r="I47" s="726"/>
    </row>
    <row r="48" spans="1:9" ht="12.75">
      <c r="A48" s="726"/>
      <c r="B48" s="727"/>
      <c r="C48" s="727"/>
      <c r="D48" s="47"/>
      <c r="E48" s="593"/>
      <c r="F48" s="119"/>
      <c r="G48" s="729"/>
      <c r="H48" s="729"/>
      <c r="I48" s="726"/>
    </row>
    <row r="49" spans="1:9" ht="12.75">
      <c r="A49" s="726"/>
      <c r="B49" s="727"/>
      <c r="C49" s="727"/>
      <c r="D49" s="47"/>
      <c r="E49" s="593"/>
      <c r="F49" s="119"/>
      <c r="G49" s="729"/>
      <c r="H49" s="119"/>
      <c r="I49" s="726"/>
    </row>
    <row r="50" spans="1:9" ht="15.75" customHeight="1">
      <c r="A50" s="726"/>
      <c r="B50" s="902"/>
      <c r="C50" s="840"/>
      <c r="D50" s="840"/>
      <c r="E50" s="840"/>
      <c r="F50" s="840"/>
      <c r="G50" s="840"/>
      <c r="H50" s="840"/>
      <c r="I50" s="726"/>
    </row>
    <row r="51" spans="1:9" ht="12.75">
      <c r="A51" s="726"/>
      <c r="B51" s="727"/>
      <c r="C51" s="727"/>
      <c r="D51" s="119"/>
      <c r="E51" s="593"/>
      <c r="F51" s="119"/>
      <c r="G51" s="731"/>
      <c r="H51" s="119"/>
      <c r="I51" s="726"/>
    </row>
    <row r="52" spans="1:9" ht="12.75">
      <c r="A52" s="726"/>
      <c r="B52" s="727"/>
      <c r="C52" s="727"/>
      <c r="D52" s="119"/>
      <c r="E52" s="593"/>
      <c r="F52" s="119"/>
      <c r="G52" s="731"/>
      <c r="H52" s="119"/>
      <c r="I52" s="726"/>
    </row>
    <row r="53" spans="1:9" ht="12.75">
      <c r="A53" s="726"/>
      <c r="B53" s="727"/>
      <c r="C53" s="727"/>
      <c r="D53" s="119"/>
      <c r="E53" s="593"/>
      <c r="F53" s="732"/>
      <c r="G53" s="732"/>
      <c r="H53" s="732"/>
      <c r="I53" s="726"/>
    </row>
    <row r="54" spans="1:9" ht="12.75">
      <c r="A54" s="726"/>
      <c r="B54" s="727"/>
      <c r="C54" s="727"/>
      <c r="D54" s="119"/>
      <c r="E54" s="734"/>
      <c r="F54" s="119"/>
      <c r="G54" s="731"/>
      <c r="H54" s="119"/>
      <c r="I54" s="726"/>
    </row>
    <row r="55" spans="1:9" ht="12.75">
      <c r="A55" s="726"/>
      <c r="B55" s="727"/>
      <c r="C55" s="727"/>
      <c r="D55" s="732"/>
      <c r="E55" s="732"/>
      <c r="F55" s="732"/>
      <c r="G55" s="732"/>
      <c r="H55" s="732"/>
      <c r="I55" s="726"/>
    </row>
    <row r="56" spans="1:9" ht="18" customHeight="1">
      <c r="A56" s="726"/>
      <c r="B56" s="896"/>
      <c r="C56" s="840"/>
      <c r="D56" s="840"/>
      <c r="E56" s="840"/>
      <c r="F56" s="840"/>
      <c r="G56" s="840"/>
      <c r="H56" s="840"/>
      <c r="I56" s="726"/>
    </row>
    <row r="57" spans="1:9" ht="12.75">
      <c r="A57" s="726"/>
      <c r="B57" s="727"/>
      <c r="C57" s="727"/>
      <c r="D57" s="119"/>
      <c r="E57" s="593"/>
      <c r="F57" s="119"/>
      <c r="G57" s="119"/>
      <c r="H57" s="119"/>
      <c r="I57" s="726"/>
    </row>
    <row r="58" spans="1:9" ht="12.75">
      <c r="A58" s="726"/>
      <c r="B58" s="727"/>
      <c r="C58" s="727"/>
      <c r="D58" s="47"/>
      <c r="E58" s="728"/>
      <c r="F58" s="119"/>
      <c r="G58" s="731"/>
      <c r="H58" s="729"/>
      <c r="I58" s="726"/>
    </row>
    <row r="59" spans="1:9" ht="12.75">
      <c r="A59" s="726"/>
      <c r="B59" s="727"/>
      <c r="C59" s="727"/>
      <c r="D59" s="47"/>
      <c r="E59" s="300"/>
      <c r="F59" s="47"/>
      <c r="G59" s="729"/>
      <c r="H59" s="47"/>
      <c r="I59" s="726"/>
    </row>
    <row r="60" spans="1:9" ht="15.75" customHeight="1">
      <c r="A60" s="726"/>
      <c r="B60" s="902"/>
      <c r="C60" s="840"/>
      <c r="D60" s="840"/>
      <c r="E60" s="840"/>
      <c r="F60" s="840"/>
      <c r="G60" s="840"/>
      <c r="H60" s="840"/>
      <c r="I60" s="726"/>
    </row>
    <row r="61" spans="1:9" ht="12.75">
      <c r="A61" s="726"/>
      <c r="B61" s="727"/>
      <c r="C61" s="727"/>
      <c r="D61" s="47"/>
      <c r="E61" s="728"/>
      <c r="F61" s="384"/>
      <c r="G61" s="384"/>
      <c r="H61" s="384"/>
      <c r="I61" s="726"/>
    </row>
    <row r="62" spans="1:9" ht="12.75">
      <c r="A62" s="726"/>
      <c r="B62" s="727"/>
      <c r="C62" s="727"/>
      <c r="D62" s="119"/>
      <c r="E62" s="593"/>
      <c r="F62" s="119"/>
      <c r="G62" s="729"/>
      <c r="H62" s="384"/>
      <c r="I62" s="726"/>
    </row>
    <row r="63" spans="1:9" ht="12.75">
      <c r="A63" s="726"/>
      <c r="B63" s="727"/>
      <c r="C63" s="727"/>
      <c r="D63" s="301"/>
      <c r="E63" s="589"/>
      <c r="F63" s="47"/>
      <c r="G63" s="729"/>
      <c r="H63" s="119"/>
      <c r="I63" s="726"/>
    </row>
    <row r="64" spans="1:9" ht="12.75">
      <c r="A64" s="1"/>
      <c r="B64" s="736"/>
      <c r="C64" s="737"/>
      <c r="D64" s="737"/>
      <c r="E64" s="737"/>
      <c r="F64" s="737"/>
      <c r="G64" s="737"/>
      <c r="H64" s="737"/>
      <c r="I64" s="1"/>
    </row>
    <row r="65" spans="1:9" ht="12.75">
      <c r="A65" s="1"/>
      <c r="B65" s="738"/>
      <c r="C65" s="739"/>
      <c r="D65" s="739"/>
      <c r="E65" s="739"/>
      <c r="F65" s="739"/>
      <c r="G65" s="739"/>
      <c r="H65" s="739"/>
      <c r="I65" s="1"/>
    </row>
    <row r="66" spans="1:9" ht="12.75">
      <c r="A66" s="1"/>
      <c r="B66" s="738"/>
      <c r="C66" s="739"/>
      <c r="D66" s="739"/>
      <c r="E66" s="739"/>
      <c r="F66" s="739"/>
      <c r="G66" s="739"/>
      <c r="H66" s="739"/>
      <c r="I66" s="1"/>
    </row>
    <row r="67" spans="1:9" ht="12.75">
      <c r="A67" s="1"/>
      <c r="B67" s="740"/>
      <c r="C67" s="741"/>
      <c r="D67" s="741"/>
      <c r="E67" s="741"/>
      <c r="F67" s="741"/>
      <c r="G67" s="741"/>
      <c r="H67" s="741"/>
      <c r="I67" s="1"/>
    </row>
    <row r="68" spans="1:9" ht="12.75">
      <c r="A68" s="1"/>
      <c r="B68" s="740"/>
      <c r="C68" s="741"/>
      <c r="D68" s="741"/>
      <c r="E68" s="741"/>
      <c r="F68" s="741"/>
      <c r="G68" s="741"/>
      <c r="H68" s="741"/>
      <c r="I68" s="1"/>
    </row>
    <row r="69" spans="1:9" ht="12.75">
      <c r="A69" s="1"/>
      <c r="B69" s="740"/>
      <c r="C69" s="741"/>
      <c r="D69" s="741"/>
      <c r="E69" s="741"/>
      <c r="F69" s="741"/>
      <c r="G69" s="741"/>
      <c r="H69" s="741"/>
      <c r="I69" s="1"/>
    </row>
    <row r="70" spans="1:9" ht="12.75">
      <c r="A70" s="1"/>
      <c r="B70" s="740"/>
      <c r="C70" s="741"/>
      <c r="D70" s="741"/>
      <c r="E70" s="741"/>
      <c r="F70" s="741"/>
      <c r="G70" s="741"/>
      <c r="H70" s="741"/>
      <c r="I70" s="1"/>
    </row>
    <row r="71" spans="1:9" ht="12.75">
      <c r="A71" s="1"/>
      <c r="B71" s="740"/>
      <c r="C71" s="741"/>
      <c r="D71" s="741"/>
      <c r="E71" s="741"/>
      <c r="F71" s="741"/>
      <c r="G71" s="741"/>
      <c r="H71" s="741"/>
      <c r="I71" s="1"/>
    </row>
    <row r="72" spans="1:9" ht="12.75">
      <c r="A72" s="1"/>
      <c r="B72" s="740"/>
      <c r="C72" s="741"/>
      <c r="D72" s="741"/>
      <c r="E72" s="741"/>
      <c r="F72" s="741"/>
      <c r="G72" s="741"/>
      <c r="H72" s="741"/>
      <c r="I72" s="1"/>
    </row>
    <row r="73" spans="1:9" ht="12.75">
      <c r="A73" s="1"/>
      <c r="B73" s="740"/>
      <c r="C73" s="741"/>
      <c r="D73" s="741"/>
      <c r="E73" s="741"/>
      <c r="F73" s="741"/>
      <c r="G73" s="741"/>
      <c r="H73" s="741"/>
      <c r="I73" s="1"/>
    </row>
    <row r="74" spans="1:9" ht="12.75">
      <c r="A74" s="1"/>
      <c r="B74" s="740"/>
      <c r="C74" s="741"/>
      <c r="D74" s="741"/>
      <c r="E74" s="741"/>
      <c r="F74" s="741"/>
      <c r="G74" s="741"/>
      <c r="H74" s="741"/>
      <c r="I74" s="1"/>
    </row>
    <row r="75" spans="1:9" ht="12.75">
      <c r="A75" s="1"/>
      <c r="B75" s="740"/>
      <c r="C75" s="741"/>
      <c r="D75" s="741"/>
      <c r="E75" s="741"/>
      <c r="F75" s="741"/>
      <c r="G75" s="741"/>
      <c r="H75" s="741"/>
      <c r="I75" s="1"/>
    </row>
    <row r="76" spans="1:9" ht="12.75">
      <c r="A76" s="1"/>
      <c r="B76" s="740"/>
      <c r="C76" s="741"/>
      <c r="D76" s="741"/>
      <c r="E76" s="741"/>
      <c r="F76" s="741"/>
      <c r="G76" s="741"/>
      <c r="H76" s="741"/>
      <c r="I76" s="1"/>
    </row>
    <row r="77" spans="1:9" ht="12.75">
      <c r="A77" s="1"/>
      <c r="B77" s="740"/>
      <c r="C77" s="741"/>
      <c r="D77" s="741"/>
      <c r="E77" s="741"/>
      <c r="F77" s="741"/>
      <c r="G77" s="741"/>
      <c r="H77" s="741"/>
      <c r="I77" s="1"/>
    </row>
    <row r="78" spans="1:9" ht="12.75">
      <c r="A78" s="1"/>
      <c r="B78" s="740"/>
      <c r="C78" s="741"/>
      <c r="D78" s="741"/>
      <c r="E78" s="741"/>
      <c r="F78" s="741"/>
      <c r="G78" s="741"/>
      <c r="H78" s="741"/>
      <c r="I78" s="1"/>
    </row>
    <row r="79" spans="1:9" ht="12.75">
      <c r="A79" s="1"/>
      <c r="B79" s="740"/>
      <c r="C79" s="741"/>
      <c r="D79" s="741"/>
      <c r="E79" s="741"/>
      <c r="F79" s="741"/>
      <c r="G79" s="741"/>
      <c r="H79" s="741"/>
      <c r="I79" s="1"/>
    </row>
    <row r="80" spans="1:9" ht="12.75">
      <c r="A80" s="1"/>
      <c r="B80" s="740"/>
      <c r="C80" s="741"/>
      <c r="D80" s="741"/>
      <c r="E80" s="741"/>
      <c r="F80" s="741"/>
      <c r="G80" s="741"/>
      <c r="H80" s="741"/>
      <c r="I80" s="1"/>
    </row>
    <row r="81" spans="1:9" ht="12.75">
      <c r="A81" s="1"/>
      <c r="B81" s="740"/>
      <c r="C81" s="741"/>
      <c r="D81" s="741"/>
      <c r="E81" s="741"/>
      <c r="F81" s="741"/>
      <c r="G81" s="741"/>
      <c r="H81" s="741"/>
      <c r="I81" s="1"/>
    </row>
    <row r="82" spans="1:9" ht="12.75">
      <c r="A82" s="1"/>
      <c r="B82" s="740"/>
      <c r="C82" s="741"/>
      <c r="D82" s="741"/>
      <c r="E82" s="741"/>
      <c r="F82" s="741"/>
      <c r="G82" s="741"/>
      <c r="H82" s="741"/>
      <c r="I82" s="1"/>
    </row>
    <row r="83" spans="1:9" ht="12.75">
      <c r="A83" s="1"/>
      <c r="B83" s="740"/>
      <c r="C83" s="741"/>
      <c r="D83" s="741"/>
      <c r="E83" s="741"/>
      <c r="F83" s="741"/>
      <c r="G83" s="741"/>
      <c r="H83" s="741"/>
      <c r="I83" s="1"/>
    </row>
    <row r="84" spans="1:9" ht="12.75">
      <c r="A84" s="1"/>
      <c r="B84" s="740"/>
      <c r="C84" s="741"/>
      <c r="D84" s="741"/>
      <c r="E84" s="741"/>
      <c r="F84" s="741"/>
      <c r="G84" s="741"/>
      <c r="H84" s="741"/>
      <c r="I84" s="1"/>
    </row>
    <row r="85" spans="1:9" ht="12.75">
      <c r="A85" s="1"/>
      <c r="B85" s="740"/>
      <c r="C85" s="741"/>
      <c r="D85" s="741"/>
      <c r="E85" s="741"/>
      <c r="F85" s="741"/>
      <c r="G85" s="741"/>
      <c r="H85" s="741"/>
      <c r="I85" s="1"/>
    </row>
    <row r="86" spans="1:9" ht="12.75">
      <c r="A86" s="1"/>
      <c r="B86" s="740"/>
      <c r="C86" s="741"/>
      <c r="D86" s="741"/>
      <c r="E86" s="741"/>
      <c r="F86" s="741"/>
      <c r="G86" s="741"/>
      <c r="H86" s="741"/>
      <c r="I86" s="1"/>
    </row>
    <row r="87" spans="1:9" ht="12.75">
      <c r="A87" s="1"/>
      <c r="B87" s="740"/>
      <c r="C87" s="741"/>
      <c r="D87" s="741"/>
      <c r="E87" s="741"/>
      <c r="F87" s="741"/>
      <c r="G87" s="741"/>
      <c r="H87" s="741"/>
      <c r="I87" s="1"/>
    </row>
    <row r="88" spans="1:9" ht="12.75">
      <c r="A88" s="1"/>
      <c r="B88" s="740"/>
      <c r="C88" s="741"/>
      <c r="D88" s="741"/>
      <c r="E88" s="741"/>
      <c r="F88" s="741"/>
      <c r="G88" s="741"/>
      <c r="H88" s="741"/>
      <c r="I88" s="1"/>
    </row>
    <row r="89" spans="1:9" ht="12.75">
      <c r="A89" s="1"/>
      <c r="B89" s="740"/>
      <c r="C89" s="741"/>
      <c r="D89" s="741"/>
      <c r="E89" s="741"/>
      <c r="F89" s="741"/>
      <c r="G89" s="741"/>
      <c r="H89" s="741"/>
      <c r="I89" s="1"/>
    </row>
    <row r="90" spans="1:9" ht="12.75">
      <c r="A90" s="1"/>
      <c r="B90" s="740"/>
      <c r="C90" s="741"/>
      <c r="D90" s="741"/>
      <c r="E90" s="741"/>
      <c r="F90" s="741"/>
      <c r="G90" s="741"/>
      <c r="H90" s="741"/>
      <c r="I90" s="1"/>
    </row>
    <row r="91" spans="1:9" ht="12.75">
      <c r="A91" s="1"/>
      <c r="B91" s="740"/>
      <c r="C91" s="741"/>
      <c r="D91" s="741"/>
      <c r="E91" s="741"/>
      <c r="F91" s="741"/>
      <c r="G91" s="741"/>
      <c r="H91" s="741"/>
      <c r="I91" s="1"/>
    </row>
    <row r="92" spans="1:9" ht="12.75">
      <c r="A92" s="1"/>
      <c r="B92" s="740"/>
      <c r="C92" s="741"/>
      <c r="D92" s="741"/>
      <c r="E92" s="741"/>
      <c r="F92" s="741"/>
      <c r="G92" s="741"/>
      <c r="H92" s="741"/>
      <c r="I92" s="1"/>
    </row>
    <row r="93" spans="1:9" ht="12.75">
      <c r="A93" s="1"/>
      <c r="B93" s="740"/>
      <c r="C93" s="741"/>
      <c r="D93" s="741"/>
      <c r="E93" s="741"/>
      <c r="F93" s="741"/>
      <c r="G93" s="741"/>
      <c r="H93" s="741"/>
      <c r="I93" s="1"/>
    </row>
    <row r="94" spans="1:9" ht="12.75">
      <c r="A94" s="1"/>
      <c r="B94" s="740"/>
      <c r="C94" s="741"/>
      <c r="D94" s="741"/>
      <c r="E94" s="741"/>
      <c r="F94" s="741"/>
      <c r="G94" s="741"/>
      <c r="H94" s="741"/>
      <c r="I94" s="1"/>
    </row>
    <row r="95" spans="1:9" ht="12.75">
      <c r="A95" s="1"/>
      <c r="B95" s="740"/>
      <c r="C95" s="741"/>
      <c r="D95" s="741"/>
      <c r="E95" s="741"/>
      <c r="F95" s="741"/>
      <c r="G95" s="741"/>
      <c r="H95" s="741"/>
      <c r="I95" s="1"/>
    </row>
    <row r="96" spans="1:9" ht="12.75">
      <c r="A96" s="1"/>
      <c r="B96" s="740"/>
      <c r="C96" s="741"/>
      <c r="D96" s="741"/>
      <c r="E96" s="741"/>
      <c r="F96" s="741"/>
      <c r="G96" s="741"/>
      <c r="H96" s="741"/>
      <c r="I96" s="1"/>
    </row>
    <row r="97" spans="1:9" ht="12.75">
      <c r="A97" s="1"/>
      <c r="B97" s="740"/>
      <c r="C97" s="741"/>
      <c r="D97" s="741"/>
      <c r="E97" s="741"/>
      <c r="F97" s="741"/>
      <c r="G97" s="741"/>
      <c r="H97" s="741"/>
      <c r="I97" s="1"/>
    </row>
    <row r="98" spans="1:9" ht="12.75">
      <c r="A98" s="1"/>
      <c r="B98" s="740"/>
      <c r="C98" s="741"/>
      <c r="D98" s="741"/>
      <c r="E98" s="741"/>
      <c r="F98" s="741"/>
      <c r="G98" s="741"/>
      <c r="H98" s="741"/>
      <c r="I98" s="1"/>
    </row>
    <row r="99" spans="1:9" ht="12.75">
      <c r="A99" s="1"/>
      <c r="B99" s="740"/>
      <c r="C99" s="741"/>
      <c r="D99" s="741"/>
      <c r="E99" s="741"/>
      <c r="F99" s="741"/>
      <c r="G99" s="741"/>
      <c r="H99" s="741"/>
      <c r="I99" s="1"/>
    </row>
    <row r="100" spans="1:9" ht="12.75">
      <c r="A100" s="1"/>
      <c r="B100" s="740"/>
      <c r="C100" s="741"/>
      <c r="D100" s="741"/>
      <c r="E100" s="741"/>
      <c r="F100" s="741"/>
      <c r="G100" s="741"/>
      <c r="H100" s="741"/>
      <c r="I100" s="1"/>
    </row>
    <row r="101" spans="1:9" ht="12.75">
      <c r="A101" s="1"/>
      <c r="B101" s="740"/>
      <c r="C101" s="741"/>
      <c r="D101" s="741"/>
      <c r="E101" s="741"/>
      <c r="F101" s="741"/>
      <c r="G101" s="741"/>
      <c r="H101" s="741"/>
      <c r="I101" s="1"/>
    </row>
    <row r="102" spans="1:9" ht="12.75">
      <c r="A102" s="1"/>
      <c r="B102" s="740"/>
      <c r="C102" s="741"/>
      <c r="D102" s="741"/>
      <c r="E102" s="741"/>
      <c r="F102" s="741"/>
      <c r="G102" s="741"/>
      <c r="H102" s="741"/>
      <c r="I102" s="1"/>
    </row>
    <row r="103" spans="1:9" ht="12.75">
      <c r="A103" s="1"/>
      <c r="B103" s="740"/>
      <c r="C103" s="741"/>
      <c r="D103" s="741"/>
      <c r="E103" s="741"/>
      <c r="F103" s="741"/>
      <c r="G103" s="741"/>
      <c r="H103" s="741"/>
      <c r="I103" s="1"/>
    </row>
    <row r="104" spans="1:9" ht="12.75">
      <c r="A104" s="1"/>
      <c r="B104" s="740"/>
      <c r="C104" s="741"/>
      <c r="D104" s="741"/>
      <c r="E104" s="741"/>
      <c r="F104" s="741"/>
      <c r="G104" s="741"/>
      <c r="H104" s="741"/>
      <c r="I104" s="1"/>
    </row>
    <row r="105" spans="1:9" ht="12.75">
      <c r="A105" s="1"/>
      <c r="B105" s="740"/>
      <c r="C105" s="741"/>
      <c r="D105" s="741"/>
      <c r="E105" s="741"/>
      <c r="F105" s="741"/>
      <c r="G105" s="741"/>
      <c r="H105" s="741"/>
      <c r="I105" s="1"/>
    </row>
    <row r="106" spans="1:9" ht="12.75">
      <c r="A106" s="1"/>
      <c r="B106" s="740"/>
      <c r="C106" s="741"/>
      <c r="D106" s="741"/>
      <c r="E106" s="741"/>
      <c r="F106" s="741"/>
      <c r="G106" s="741"/>
      <c r="H106" s="741"/>
      <c r="I106" s="1"/>
    </row>
    <row r="107" spans="1:9" ht="12.75">
      <c r="A107" s="1"/>
      <c r="B107" s="740"/>
      <c r="C107" s="741"/>
      <c r="D107" s="741"/>
      <c r="E107" s="741"/>
      <c r="F107" s="741"/>
      <c r="G107" s="741"/>
      <c r="H107" s="741"/>
      <c r="I107" s="1"/>
    </row>
    <row r="108" spans="1:9" ht="12.75">
      <c r="A108" s="1"/>
      <c r="B108" s="740"/>
      <c r="C108" s="741"/>
      <c r="D108" s="741"/>
      <c r="E108" s="741"/>
      <c r="F108" s="741"/>
      <c r="G108" s="741"/>
      <c r="H108" s="741"/>
      <c r="I108" s="1"/>
    </row>
    <row r="109" spans="1:9" ht="12.75">
      <c r="A109" s="1"/>
      <c r="B109" s="740"/>
      <c r="C109" s="741"/>
      <c r="D109" s="741"/>
      <c r="E109" s="741"/>
      <c r="F109" s="741"/>
      <c r="G109" s="741"/>
      <c r="H109" s="741"/>
      <c r="I109" s="1"/>
    </row>
    <row r="110" spans="1:9" ht="12.75">
      <c r="A110" s="1"/>
      <c r="B110" s="740"/>
      <c r="C110" s="741"/>
      <c r="D110" s="741"/>
      <c r="E110" s="741"/>
      <c r="F110" s="741"/>
      <c r="G110" s="741"/>
      <c r="H110" s="741"/>
      <c r="I110" s="1"/>
    </row>
    <row r="111" spans="1:9" ht="12.75">
      <c r="A111" s="1"/>
      <c r="B111" s="740"/>
      <c r="C111" s="741"/>
      <c r="D111" s="741"/>
      <c r="E111" s="741"/>
      <c r="F111" s="741"/>
      <c r="G111" s="741"/>
      <c r="H111" s="741"/>
      <c r="I111" s="1"/>
    </row>
    <row r="112" spans="1:9" ht="12.75">
      <c r="A112" s="1"/>
      <c r="B112" s="740"/>
      <c r="C112" s="741"/>
      <c r="D112" s="741"/>
      <c r="E112" s="741"/>
      <c r="F112" s="741"/>
      <c r="G112" s="741"/>
      <c r="H112" s="741"/>
      <c r="I112" s="1"/>
    </row>
    <row r="113" spans="1:9" ht="12.75">
      <c r="A113" s="1"/>
      <c r="B113" s="740"/>
      <c r="C113" s="741"/>
      <c r="D113" s="741"/>
      <c r="E113" s="741"/>
      <c r="F113" s="741"/>
      <c r="G113" s="741"/>
      <c r="H113" s="741"/>
      <c r="I113" s="1"/>
    </row>
    <row r="114" spans="1:9" ht="12.75">
      <c r="A114" s="1"/>
      <c r="B114" s="740"/>
      <c r="C114" s="741"/>
      <c r="D114" s="741"/>
      <c r="E114" s="741"/>
      <c r="F114" s="741"/>
      <c r="G114" s="741"/>
      <c r="H114" s="741"/>
      <c r="I114" s="1"/>
    </row>
    <row r="115" spans="1:9" ht="12.75">
      <c r="A115" s="1"/>
      <c r="B115" s="740"/>
      <c r="C115" s="741"/>
      <c r="D115" s="741"/>
      <c r="E115" s="741"/>
      <c r="F115" s="741"/>
      <c r="G115" s="741"/>
      <c r="H115" s="741"/>
      <c r="I115" s="1"/>
    </row>
    <row r="116" spans="1:9" ht="12.75">
      <c r="A116" s="1"/>
      <c r="B116" s="740"/>
      <c r="C116" s="741"/>
      <c r="D116" s="741"/>
      <c r="E116" s="741"/>
      <c r="F116" s="741"/>
      <c r="G116" s="741"/>
      <c r="H116" s="741"/>
      <c r="I116" s="1"/>
    </row>
    <row r="117" spans="1:9" ht="12.75">
      <c r="A117" s="1"/>
      <c r="B117" s="740"/>
      <c r="C117" s="741"/>
      <c r="D117" s="741"/>
      <c r="E117" s="741"/>
      <c r="F117" s="741"/>
      <c r="G117" s="741"/>
      <c r="H117" s="741"/>
      <c r="I117" s="1"/>
    </row>
    <row r="118" spans="1:9" ht="12.75">
      <c r="A118" s="1"/>
      <c r="B118" s="740"/>
      <c r="C118" s="741"/>
      <c r="D118" s="741"/>
      <c r="E118" s="741"/>
      <c r="F118" s="741"/>
      <c r="G118" s="741"/>
      <c r="H118" s="741"/>
      <c r="I118" s="1"/>
    </row>
    <row r="119" spans="1:9" ht="12.75">
      <c r="A119" s="1"/>
      <c r="B119" s="740"/>
      <c r="C119" s="741"/>
      <c r="D119" s="741"/>
      <c r="E119" s="741"/>
      <c r="F119" s="741"/>
      <c r="G119" s="741"/>
      <c r="H119" s="741"/>
      <c r="I119" s="1"/>
    </row>
    <row r="120" spans="1:9" ht="12.75">
      <c r="A120" s="1"/>
      <c r="B120" s="740"/>
      <c r="C120" s="741"/>
      <c r="D120" s="741"/>
      <c r="E120" s="741"/>
      <c r="F120" s="741"/>
      <c r="G120" s="741"/>
      <c r="H120" s="741"/>
      <c r="I120" s="1"/>
    </row>
    <row r="121" spans="1:9" ht="12.75">
      <c r="A121" s="1"/>
      <c r="B121" s="740"/>
      <c r="C121" s="741"/>
      <c r="D121" s="741"/>
      <c r="E121" s="741"/>
      <c r="F121" s="741"/>
      <c r="G121" s="741"/>
      <c r="H121" s="741"/>
      <c r="I121" s="1"/>
    </row>
    <row r="122" spans="1:9" ht="12.75">
      <c r="A122" s="1"/>
      <c r="B122" s="740"/>
      <c r="C122" s="741"/>
      <c r="D122" s="741"/>
      <c r="E122" s="741"/>
      <c r="F122" s="741"/>
      <c r="G122" s="741"/>
      <c r="H122" s="741"/>
      <c r="I122" s="1"/>
    </row>
    <row r="123" spans="1:9" ht="12.75">
      <c r="A123" s="1"/>
      <c r="B123" s="740"/>
      <c r="C123" s="741"/>
      <c r="D123" s="741"/>
      <c r="E123" s="741"/>
      <c r="F123" s="741"/>
      <c r="G123" s="741"/>
      <c r="H123" s="741"/>
      <c r="I123" s="1"/>
    </row>
    <row r="124" spans="1:9" ht="12.75">
      <c r="A124" s="1"/>
      <c r="B124" s="740"/>
      <c r="C124" s="741"/>
      <c r="D124" s="741"/>
      <c r="E124" s="741"/>
      <c r="F124" s="741"/>
      <c r="G124" s="741"/>
      <c r="H124" s="741"/>
      <c r="I124" s="1"/>
    </row>
    <row r="125" spans="1:9" ht="12.75">
      <c r="A125" s="1"/>
      <c r="B125" s="740"/>
      <c r="C125" s="741"/>
      <c r="D125" s="741"/>
      <c r="E125" s="741"/>
      <c r="F125" s="741"/>
      <c r="G125" s="741"/>
      <c r="H125" s="741"/>
      <c r="I125" s="1"/>
    </row>
    <row r="126" spans="1:9" ht="12.75">
      <c r="A126" s="1"/>
      <c r="B126" s="740"/>
      <c r="C126" s="741"/>
      <c r="D126" s="741"/>
      <c r="E126" s="741"/>
      <c r="F126" s="741"/>
      <c r="G126" s="741"/>
      <c r="H126" s="741"/>
      <c r="I126" s="1"/>
    </row>
    <row r="127" spans="1:9" ht="12.75">
      <c r="A127" s="1"/>
      <c r="B127" s="740"/>
      <c r="C127" s="741"/>
      <c r="D127" s="741"/>
      <c r="E127" s="741"/>
      <c r="F127" s="741"/>
      <c r="G127" s="741"/>
      <c r="H127" s="74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</sheetData>
  <mergeCells count="18">
    <mergeCell ref="B60:H60"/>
    <mergeCell ref="B46:H46"/>
    <mergeCell ref="B56:H56"/>
    <mergeCell ref="B26:H26"/>
    <mergeCell ref="B30:H30"/>
    <mergeCell ref="B36:H36"/>
    <mergeCell ref="B40:H40"/>
    <mergeCell ref="B50:H50"/>
    <mergeCell ref="B15:H15"/>
    <mergeCell ref="B19:H19"/>
    <mergeCell ref="B24:B25"/>
    <mergeCell ref="C24:C25"/>
    <mergeCell ref="D24:D25"/>
    <mergeCell ref="B1:H1"/>
    <mergeCell ref="B2:H2"/>
    <mergeCell ref="B7:H7"/>
    <mergeCell ref="B12:B13"/>
    <mergeCell ref="C12:C13"/>
  </mergeCells>
  <hyperlinks>
    <hyperlink ref="G13" r:id="rId1"/>
    <hyperlink ref="G14" r:id="rId2"/>
    <hyperlink ref="G25" r:id="rId3"/>
    <hyperlink ref="G38" r:id="rId4"/>
    <hyperlink ref="G45" r:id="rId5"/>
  </hyperlinks>
  <pageMargins left="0.7" right="0.7" top="0.75" bottom="0.75" header="0.3" footer="0.3"/>
  <legacyDrawing r:id="rId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65"/>
  <sheetViews>
    <sheetView workbookViewId="0">
      <selection activeCell="Q9" sqref="Q9"/>
    </sheetView>
  </sheetViews>
  <sheetFormatPr defaultColWidth="14.42578125" defaultRowHeight="15.75" customHeight="1"/>
  <cols>
    <col min="1" max="1" width="6.140625" customWidth="1"/>
    <col min="2" max="2" width="10" customWidth="1"/>
    <col min="4" max="4" width="19.42578125" customWidth="1"/>
    <col min="5" max="5" width="29" customWidth="1"/>
    <col min="6" max="6" width="24.85546875" customWidth="1"/>
    <col min="7" max="7" width="40.140625" customWidth="1"/>
    <col min="8" max="8" width="25" customWidth="1"/>
  </cols>
  <sheetData>
    <row r="1" spans="1:9" ht="31.5" customHeight="1">
      <c r="A1" s="1"/>
      <c r="B1" s="842" t="s">
        <v>2459</v>
      </c>
      <c r="C1" s="836"/>
      <c r="D1" s="836"/>
      <c r="E1" s="836"/>
      <c r="F1" s="836"/>
      <c r="G1" s="836"/>
      <c r="H1" s="837"/>
      <c r="I1" s="1"/>
    </row>
    <row r="2" spans="1:9" ht="21.7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696" t="s">
        <v>1884</v>
      </c>
      <c r="F3" s="13" t="s">
        <v>16</v>
      </c>
      <c r="G3" s="13" t="s">
        <v>17</v>
      </c>
      <c r="H3" s="13" t="s">
        <v>18</v>
      </c>
      <c r="I3" s="1"/>
    </row>
    <row r="4" spans="1:9" ht="38.25">
      <c r="A4" s="1"/>
      <c r="B4" s="176">
        <v>1</v>
      </c>
      <c r="C4" s="176" t="s">
        <v>30</v>
      </c>
      <c r="D4" s="32" t="s">
        <v>320</v>
      </c>
      <c r="E4" s="496" t="s">
        <v>2464</v>
      </c>
      <c r="F4" s="23" t="s">
        <v>2436</v>
      </c>
      <c r="G4" s="688" t="str">
        <f>HYPERLINK("https://resh.edu.ru/subject/lesson/3645/main/35622/","Посмотреть видеоурок ИЛИ ознакомиться с документом в ВК. Выполнить тест (документ в ВК, АСУ)")</f>
        <v>Посмотреть видеоурок ИЛИ ознакомиться с документом в ВК. Выполнить тест (документ в ВК, АСУ)</v>
      </c>
      <c r="H4" s="83" t="s">
        <v>2437</v>
      </c>
      <c r="I4" s="1"/>
    </row>
    <row r="5" spans="1:9" ht="38.25">
      <c r="A5" s="1"/>
      <c r="B5" s="176">
        <v>2</v>
      </c>
      <c r="C5" s="176" t="s">
        <v>79</v>
      </c>
      <c r="D5" s="32" t="s">
        <v>2465</v>
      </c>
      <c r="E5" s="496" t="s">
        <v>2466</v>
      </c>
      <c r="F5" s="268" t="s">
        <v>2439</v>
      </c>
      <c r="G5" s="61" t="str">
        <f>HYPERLINK("https://interneturok.ru/lesson/literatura/10-klass/l-n-tolstoy-2/izobrazhenie-voyny-1812-goda-borodinskoe-srazhenie-kak-kulminatsionnyy-tsentr-knigi?block=player","Посмотреть видеоурок")</f>
        <v>Посмотреть видеоурок</v>
      </c>
      <c r="H5" s="83" t="s">
        <v>380</v>
      </c>
      <c r="I5" s="1"/>
    </row>
    <row r="6" spans="1:9" ht="76.5">
      <c r="A6" s="1"/>
      <c r="B6" s="176">
        <v>3</v>
      </c>
      <c r="C6" s="176" t="s">
        <v>101</v>
      </c>
      <c r="D6" s="23" t="s">
        <v>320</v>
      </c>
      <c r="E6" s="701" t="s">
        <v>2469</v>
      </c>
      <c r="F6" s="171" t="s">
        <v>2470</v>
      </c>
      <c r="G6" s="65" t="s">
        <v>2471</v>
      </c>
      <c r="H6" s="688" t="str">
        <f>HYPERLINK("https://saharina.ru/tests/test.php?name=test87.xml","Выполнить тест, результат прислать в ВК")</f>
        <v>Выполнить тест, результат прислать в ВК</v>
      </c>
      <c r="I6" s="1"/>
    </row>
    <row r="7" spans="1:9" ht="12.75" customHeight="1">
      <c r="A7" s="1"/>
      <c r="B7" s="901" t="s">
        <v>2472</v>
      </c>
      <c r="C7" s="836"/>
      <c r="D7" s="836"/>
      <c r="E7" s="836"/>
      <c r="F7" s="836"/>
      <c r="G7" s="836"/>
      <c r="H7" s="837"/>
      <c r="I7" s="1"/>
    </row>
    <row r="8" spans="1:9" ht="63.75">
      <c r="A8" s="1"/>
      <c r="B8" s="176">
        <v>4</v>
      </c>
      <c r="C8" s="176" t="s">
        <v>145</v>
      </c>
      <c r="D8" s="20" t="s">
        <v>31</v>
      </c>
      <c r="E8" s="449" t="s">
        <v>2473</v>
      </c>
      <c r="F8" s="704" t="s">
        <v>2475</v>
      </c>
      <c r="G8" s="61" t="str">
        <f>HYPERLINK("https://www.yaklass.ru/testwork","На сайте «ЯКласс» выполнить проверочную работу по теме ""Построение графиков функций"".
Если нет технической возможности: решить задания из карточки (подробности в ВК)")</f>
        <v>На сайте «ЯКласс» выполнить проверочную работу по теме "Построение графиков функций".
Если нет технической возможности: решить задания из карточки (подробности в ВК)</v>
      </c>
      <c r="H8" s="458" t="s">
        <v>2477</v>
      </c>
      <c r="I8" s="1"/>
    </row>
    <row r="9" spans="1:9" ht="76.5">
      <c r="A9" s="1"/>
      <c r="B9" s="13">
        <v>5</v>
      </c>
      <c r="C9" s="13" t="s">
        <v>145</v>
      </c>
      <c r="D9" s="46" t="s">
        <v>81</v>
      </c>
      <c r="E9" s="20" t="s">
        <v>2478</v>
      </c>
      <c r="F9" s="20" t="s">
        <v>2446</v>
      </c>
      <c r="G9" s="692" t="str">
        <f>HYPERLINK("https://resh.edu.ru/subject/lesson/3988/start/104732/","Изучить материал по ссылке В прикрепленном файле в АСУ РСО - опорная схема. Необходимо перенести её в тетрадь, сделав более читаемой и красочной. Прислать фото вашей схемы учителю в ВК.")</f>
        <v>Изучить материал по ссылке В прикрепленном файле в АСУ РСО - опорная схема. Необходимо перенести её в тетрадь, сделав более читаемой и красочной. Прислать фото вашей схемы учителю в ВК.</v>
      </c>
      <c r="H9" s="23" t="s">
        <v>2447</v>
      </c>
      <c r="I9" s="1"/>
    </row>
    <row r="10" spans="1:9" ht="25.5">
      <c r="A10" s="1"/>
      <c r="B10" s="13">
        <v>6</v>
      </c>
      <c r="C10" s="13" t="s">
        <v>167</v>
      </c>
      <c r="D10" s="23" t="s">
        <v>81</v>
      </c>
      <c r="E10" s="449" t="s">
        <v>2483</v>
      </c>
      <c r="F10" s="23" t="s">
        <v>2449</v>
      </c>
      <c r="G10" s="23" t="s">
        <v>2450</v>
      </c>
      <c r="H10" s="23" t="s">
        <v>2451</v>
      </c>
      <c r="I10" s="1"/>
    </row>
    <row r="11" spans="1:9" ht="63.75">
      <c r="A11" s="1"/>
      <c r="B11" s="13">
        <v>7</v>
      </c>
      <c r="C11" s="13" t="s">
        <v>189</v>
      </c>
      <c r="D11" s="23" t="s">
        <v>1118</v>
      </c>
      <c r="E11" s="705" t="s">
        <v>2484</v>
      </c>
      <c r="F11" s="704" t="s">
        <v>2485</v>
      </c>
      <c r="G11" s="61" t="s">
        <v>2486</v>
      </c>
      <c r="H11" s="704" t="s">
        <v>55</v>
      </c>
      <c r="I11" s="1"/>
    </row>
    <row r="12" spans="1:9" ht="46.5" customHeight="1">
      <c r="A12" s="1"/>
      <c r="B12" s="847">
        <v>8</v>
      </c>
      <c r="C12" s="847" t="s">
        <v>434</v>
      </c>
      <c r="D12" s="23" t="s">
        <v>81</v>
      </c>
      <c r="E12" s="708" t="s">
        <v>2490</v>
      </c>
      <c r="F12" s="23" t="s">
        <v>2457</v>
      </c>
      <c r="G12" s="323" t="s">
        <v>2458</v>
      </c>
      <c r="H12" s="23" t="s">
        <v>2460</v>
      </c>
      <c r="I12" s="1"/>
    </row>
    <row r="13" spans="1:9" ht="46.5" customHeight="1">
      <c r="A13" s="1"/>
      <c r="B13" s="848"/>
      <c r="C13" s="848"/>
      <c r="D13" s="23" t="s">
        <v>1118</v>
      </c>
      <c r="E13" s="705" t="s">
        <v>2500</v>
      </c>
      <c r="F13" s="704" t="s">
        <v>2485</v>
      </c>
      <c r="G13" s="61" t="s">
        <v>2486</v>
      </c>
      <c r="H13" s="704" t="s">
        <v>55</v>
      </c>
      <c r="I13" s="1"/>
    </row>
    <row r="14" spans="1:9" ht="12.75" customHeight="1">
      <c r="A14" s="1"/>
      <c r="B14" s="859" t="s">
        <v>219</v>
      </c>
      <c r="C14" s="836"/>
      <c r="D14" s="836"/>
      <c r="E14" s="836"/>
      <c r="F14" s="836"/>
      <c r="G14" s="836"/>
      <c r="H14" s="837"/>
      <c r="I14" s="1"/>
    </row>
    <row r="15" spans="1:9" ht="42.75" customHeight="1">
      <c r="A15" s="1"/>
      <c r="B15" s="13" t="s">
        <v>29</v>
      </c>
      <c r="C15" s="13" t="s">
        <v>30</v>
      </c>
      <c r="D15" s="905" t="s">
        <v>1352</v>
      </c>
      <c r="E15" s="917" t="s">
        <v>2502</v>
      </c>
      <c r="F15" s="918" t="s">
        <v>2504</v>
      </c>
      <c r="G15" s="916" t="str">
        <f>HYPERLINK("https://www.youtube.com/watch?v=iyBvBGy7ypQ","Написать в тетрадях соинение по теме ""Куйбышев в годы ВОВ 1941-1945гг"" Задание прислать ВК.
Просмотр видео ")</f>
        <v xml:space="preserve">Написать в тетрадях соинение по теме "Куйбышев в годы ВОВ 1941-1945гг" Задание прислать ВК.
Просмотр видео </v>
      </c>
      <c r="H15" s="905" t="s">
        <v>380</v>
      </c>
      <c r="I15" s="1"/>
    </row>
    <row r="16" spans="1:9" ht="39.75" customHeight="1">
      <c r="A16" s="1"/>
      <c r="B16" s="13" t="s">
        <v>77</v>
      </c>
      <c r="C16" s="13" t="s">
        <v>79</v>
      </c>
      <c r="D16" s="848"/>
      <c r="E16" s="848"/>
      <c r="F16" s="848"/>
      <c r="G16" s="848"/>
      <c r="H16" s="848"/>
      <c r="I16" s="1"/>
    </row>
    <row r="17" spans="1:9" ht="114.75">
      <c r="A17" s="1"/>
      <c r="B17" s="13" t="s">
        <v>99</v>
      </c>
      <c r="C17" s="13" t="s">
        <v>101</v>
      </c>
      <c r="D17" s="32" t="s">
        <v>598</v>
      </c>
      <c r="E17" s="289" t="s">
        <v>2508</v>
      </c>
      <c r="F17" s="32" t="s">
        <v>2480</v>
      </c>
      <c r="G17" s="32" t="s">
        <v>2481</v>
      </c>
      <c r="H17" s="32" t="s">
        <v>2482</v>
      </c>
      <c r="I17" s="1"/>
    </row>
    <row r="18" spans="1:9" ht="12.75" customHeight="1">
      <c r="A18" s="1"/>
      <c r="B18" s="901" t="s">
        <v>2472</v>
      </c>
      <c r="C18" s="836"/>
      <c r="D18" s="836"/>
      <c r="E18" s="836"/>
      <c r="F18" s="836"/>
      <c r="G18" s="836"/>
      <c r="H18" s="837"/>
      <c r="I18" s="1"/>
    </row>
    <row r="19" spans="1:9" ht="81.75" customHeight="1">
      <c r="A19" s="1"/>
      <c r="B19" s="13" t="s">
        <v>142</v>
      </c>
      <c r="C19" s="13" t="s">
        <v>145</v>
      </c>
      <c r="D19" s="328" t="s">
        <v>81</v>
      </c>
      <c r="E19" s="73" t="s">
        <v>2509</v>
      </c>
      <c r="F19" s="200" t="s">
        <v>2488</v>
      </c>
      <c r="G19" s="73" t="s">
        <v>1333</v>
      </c>
      <c r="H19" s="179" t="s">
        <v>55</v>
      </c>
      <c r="I19" s="1"/>
    </row>
    <row r="20" spans="1:9" ht="127.5">
      <c r="A20" s="1"/>
      <c r="B20" s="13" t="s">
        <v>166</v>
      </c>
      <c r="C20" s="13" t="s">
        <v>167</v>
      </c>
      <c r="D20" s="20" t="s">
        <v>31</v>
      </c>
      <c r="E20" s="73" t="s">
        <v>2512</v>
      </c>
      <c r="F20" s="713" t="s">
        <v>2476</v>
      </c>
      <c r="G20" s="22" t="s">
        <v>3043</v>
      </c>
      <c r="H20" s="22" t="str">
        <f>HYPERLINK("https://www.yaklass.ru/p/geometria/10-klass/mnogogranniki-11037/pravilnye-mnogogranniki-12127","На сайте «ЯКласс» выполнить задания 4-5 по теме ""Правильные многогранники"".
Если нет технической возможности: решить карточку (подробности в ВК)")</f>
        <v>На сайте «ЯКласс» выполнить задания 4-5 по теме "Правильные многогранники".
Если нет технической возможности: решить карточку (подробности в ВК)</v>
      </c>
      <c r="I20" s="1"/>
    </row>
    <row r="21" spans="1:9" ht="25.5">
      <c r="A21" s="1"/>
      <c r="B21" s="13" t="s">
        <v>187</v>
      </c>
      <c r="C21" s="13" t="s">
        <v>189</v>
      </c>
      <c r="D21" s="20" t="s">
        <v>31</v>
      </c>
      <c r="E21" s="289" t="s">
        <v>2515</v>
      </c>
      <c r="F21" s="73" t="s">
        <v>2516</v>
      </c>
      <c r="G21" s="96" t="str">
        <f>HYPERLINK("https://resh.edu.ru/subject/lesson/3492/start/222247/","Изучить материал ")</f>
        <v xml:space="preserve">Изучить материал </v>
      </c>
      <c r="H21" s="73" t="s">
        <v>380</v>
      </c>
      <c r="I21" s="1"/>
    </row>
    <row r="22" spans="1:9" ht="38.25">
      <c r="A22" s="1"/>
      <c r="B22" s="13" t="s">
        <v>433</v>
      </c>
      <c r="C22" s="13" t="s">
        <v>434</v>
      </c>
      <c r="D22" s="32" t="s">
        <v>598</v>
      </c>
      <c r="E22" s="449" t="s">
        <v>2519</v>
      </c>
      <c r="F22" s="23" t="s">
        <v>2498</v>
      </c>
      <c r="G22" s="23" t="s">
        <v>2499</v>
      </c>
      <c r="H22" s="23" t="s">
        <v>2499</v>
      </c>
      <c r="I22" s="1"/>
    </row>
    <row r="23" spans="1:9" ht="44.25" customHeight="1">
      <c r="A23" s="1"/>
      <c r="B23" s="847">
        <v>8</v>
      </c>
      <c r="C23" s="847" t="s">
        <v>1092</v>
      </c>
      <c r="D23" s="32" t="s">
        <v>31</v>
      </c>
      <c r="E23" s="121" t="s">
        <v>2520</v>
      </c>
      <c r="F23" s="289" t="s">
        <v>2521</v>
      </c>
      <c r="G23" s="249" t="str">
        <f>HYPERLINK("https://resh.edu.ru/subject/lesson/4697/start/227083/","Изучить материал ")</f>
        <v xml:space="preserve">Изучить материал </v>
      </c>
      <c r="H23" s="73" t="s">
        <v>55</v>
      </c>
      <c r="I23" s="1"/>
    </row>
    <row r="24" spans="1:9" ht="50.25" customHeight="1">
      <c r="A24" s="1"/>
      <c r="B24" s="876"/>
      <c r="C24" s="876"/>
      <c r="D24" s="118" t="s">
        <v>31</v>
      </c>
      <c r="E24" s="121" t="s">
        <v>2526</v>
      </c>
      <c r="F24" s="289" t="s">
        <v>2527</v>
      </c>
      <c r="G24" s="193" t="str">
        <f>HYPERLINK("https://resh.edu.ru/subject/lesson/4887/start/99040/","Изучить материал ")</f>
        <v xml:space="preserve">Изучить материал </v>
      </c>
      <c r="H24" s="73" t="s">
        <v>55</v>
      </c>
      <c r="I24" s="1"/>
    </row>
    <row r="25" spans="1:9" ht="51">
      <c r="A25" s="1"/>
      <c r="B25" s="848"/>
      <c r="C25" s="848"/>
      <c r="D25" s="32" t="s">
        <v>81</v>
      </c>
      <c r="E25" s="708" t="s">
        <v>2530</v>
      </c>
      <c r="F25" s="75" t="s">
        <v>2531</v>
      </c>
      <c r="G25" s="671" t="s">
        <v>2507</v>
      </c>
      <c r="H25" s="32" t="s">
        <v>55</v>
      </c>
      <c r="I25" s="1"/>
    </row>
    <row r="26" spans="1:9" ht="18">
      <c r="A26" s="1"/>
      <c r="B26" s="860" t="s">
        <v>252</v>
      </c>
      <c r="C26" s="836"/>
      <c r="D26" s="836"/>
      <c r="E26" s="836"/>
      <c r="F26" s="836"/>
      <c r="G26" s="836"/>
      <c r="H26" s="837"/>
      <c r="I26" s="1"/>
    </row>
    <row r="27" spans="1:9" ht="38.25">
      <c r="A27" s="1"/>
      <c r="B27" s="13" t="s">
        <v>29</v>
      </c>
      <c r="C27" s="13" t="s">
        <v>30</v>
      </c>
      <c r="D27" s="32" t="s">
        <v>2465</v>
      </c>
      <c r="E27" s="605" t="s">
        <v>2538</v>
      </c>
      <c r="F27" s="73" t="s">
        <v>2511</v>
      </c>
      <c r="G27" s="608" t="str">
        <f>HYPERLINK("https://resh.edu.ru/subject/lesson/3633/main/9310/","Посмотреть видеоурок, ознакомиться с документом в ВК")</f>
        <v>Посмотреть видеоурок, ознакомиться с документом в ВК</v>
      </c>
      <c r="H27" s="34" t="s">
        <v>2437</v>
      </c>
      <c r="I27" s="1"/>
    </row>
    <row r="28" spans="1:9" ht="51">
      <c r="A28" s="1"/>
      <c r="B28" s="13" t="s">
        <v>77</v>
      </c>
      <c r="C28" s="13" t="s">
        <v>79</v>
      </c>
      <c r="D28" s="32" t="s">
        <v>2465</v>
      </c>
      <c r="E28" s="73" t="s">
        <v>2539</v>
      </c>
      <c r="F28" s="465" t="s">
        <v>2514</v>
      </c>
      <c r="G28" s="25" t="s">
        <v>1333</v>
      </c>
      <c r="H28" s="73" t="s">
        <v>380</v>
      </c>
      <c r="I28" s="1"/>
    </row>
    <row r="29" spans="1:9" ht="49.5" customHeight="1">
      <c r="A29" s="1"/>
      <c r="B29" s="13" t="s">
        <v>99</v>
      </c>
      <c r="C29" s="13" t="s">
        <v>101</v>
      </c>
      <c r="D29" s="32" t="s">
        <v>31</v>
      </c>
      <c r="E29" s="31" t="s">
        <v>2541</v>
      </c>
      <c r="F29" s="73" t="s">
        <v>2542</v>
      </c>
      <c r="G29" s="22" t="str">
        <f>HYPERLINK("https://saharina.ru/tests/test.php?name=test442.xml","Выполнить тест")</f>
        <v>Выполнить тест</v>
      </c>
      <c r="H29" s="20" t="s">
        <v>380</v>
      </c>
      <c r="I29" s="1"/>
    </row>
    <row r="30" spans="1:9" ht="24.75" customHeight="1">
      <c r="A30" s="1"/>
      <c r="B30" s="901" t="s">
        <v>2472</v>
      </c>
      <c r="C30" s="836"/>
      <c r="D30" s="836"/>
      <c r="E30" s="836"/>
      <c r="F30" s="836"/>
      <c r="G30" s="836"/>
      <c r="H30" s="837"/>
      <c r="I30" s="1"/>
    </row>
    <row r="31" spans="1:9" ht="66" customHeight="1">
      <c r="A31" s="1"/>
      <c r="B31" s="13" t="s">
        <v>142</v>
      </c>
      <c r="C31" s="13" t="s">
        <v>145</v>
      </c>
      <c r="D31" s="75" t="s">
        <v>31</v>
      </c>
      <c r="E31" s="20" t="s">
        <v>2545</v>
      </c>
      <c r="F31" s="704" t="s">
        <v>2546</v>
      </c>
      <c r="G31" s="61" t="str">
        <f>HYPERLINK("https://www.yaklass.ru/testwork","На сайте «ЯКласс» выполнить проверочную работу по теме ""Применение производной для исследования функций"".
Если нет технической возможности: решить задания из карточки (подробности в ВК)")</f>
        <v>На сайте «ЯКласс» выполнить проверочную работу по теме "Применение производной для исследования функций".
Если нет технической возможности: решить задания из карточки (подробности в ВК)</v>
      </c>
      <c r="H31" s="458" t="s">
        <v>2477</v>
      </c>
      <c r="I31" s="1"/>
    </row>
    <row r="32" spans="1:9" ht="63.75">
      <c r="A32" s="1"/>
      <c r="B32" s="13" t="s">
        <v>166</v>
      </c>
      <c r="C32" s="13" t="s">
        <v>167</v>
      </c>
      <c r="D32" s="32" t="s">
        <v>81</v>
      </c>
      <c r="E32" s="289" t="s">
        <v>2548</v>
      </c>
      <c r="F32" s="20" t="s">
        <v>2550</v>
      </c>
      <c r="G32" s="20" t="s">
        <v>2551</v>
      </c>
      <c r="H32" s="20" t="s">
        <v>2552</v>
      </c>
      <c r="I32" s="1"/>
    </row>
    <row r="33" spans="1:9" ht="51">
      <c r="A33" s="1"/>
      <c r="B33" s="13" t="s">
        <v>187</v>
      </c>
      <c r="C33" s="203" t="s">
        <v>189</v>
      </c>
      <c r="D33" s="32" t="s">
        <v>31</v>
      </c>
      <c r="E33" s="722" t="s">
        <v>2553</v>
      </c>
      <c r="F33" s="268" t="s">
        <v>2554</v>
      </c>
      <c r="G33" s="65" t="s">
        <v>2555</v>
      </c>
      <c r="H33" s="23" t="s">
        <v>380</v>
      </c>
      <c r="I33" s="1"/>
    </row>
    <row r="34" spans="1:9" ht="42" customHeight="1">
      <c r="A34" s="1"/>
      <c r="B34" s="13" t="s">
        <v>433</v>
      </c>
      <c r="C34" s="13" t="s">
        <v>434</v>
      </c>
      <c r="D34" s="23" t="s">
        <v>81</v>
      </c>
      <c r="E34" s="449" t="s">
        <v>2557</v>
      </c>
      <c r="F34" s="23" t="s">
        <v>2535</v>
      </c>
      <c r="G34" s="65" t="s">
        <v>2536</v>
      </c>
      <c r="H34" s="23" t="s">
        <v>380</v>
      </c>
      <c r="I34" s="1"/>
    </row>
    <row r="35" spans="1:9" ht="44.25" customHeight="1">
      <c r="A35" s="1"/>
      <c r="B35" s="13" t="s">
        <v>1091</v>
      </c>
      <c r="C35" s="13" t="s">
        <v>1092</v>
      </c>
      <c r="D35" s="32" t="s">
        <v>1768</v>
      </c>
      <c r="E35" s="719" t="s">
        <v>2560</v>
      </c>
      <c r="F35" s="720"/>
      <c r="G35" s="720"/>
      <c r="H35" s="721"/>
      <c r="I35" s="1"/>
    </row>
    <row r="36" spans="1:9" ht="18">
      <c r="A36" s="1"/>
      <c r="B36" s="863" t="s">
        <v>278</v>
      </c>
      <c r="C36" s="836"/>
      <c r="D36" s="836"/>
      <c r="E36" s="836"/>
      <c r="F36" s="836"/>
      <c r="G36" s="836"/>
      <c r="H36" s="837"/>
      <c r="I36" s="1"/>
    </row>
    <row r="37" spans="1:9" ht="30.75" customHeight="1">
      <c r="A37" s="1"/>
      <c r="B37" s="481" t="s">
        <v>29</v>
      </c>
      <c r="C37" s="13" t="s">
        <v>30</v>
      </c>
      <c r="D37" s="185" t="s">
        <v>31</v>
      </c>
      <c r="E37" s="289" t="s">
        <v>2565</v>
      </c>
      <c r="F37" s="268" t="s">
        <v>2566</v>
      </c>
      <c r="G37" s="193" t="str">
        <f>HYPERLINK("https://resh.edu.ru/subject/lesson/4986/start/212928/","Изучить материал ")</f>
        <v xml:space="preserve">Изучить материал </v>
      </c>
      <c r="H37" s="73" t="s">
        <v>380</v>
      </c>
      <c r="I37" s="1"/>
    </row>
    <row r="38" spans="1:9" ht="140.25">
      <c r="A38" s="1"/>
      <c r="B38" s="481" t="s">
        <v>77</v>
      </c>
      <c r="C38" s="13" t="s">
        <v>79</v>
      </c>
      <c r="D38" s="185" t="s">
        <v>31</v>
      </c>
      <c r="E38" s="302" t="s">
        <v>2568</v>
      </c>
      <c r="F38" s="458" t="s">
        <v>2476</v>
      </c>
      <c r="G38" s="61" t="s">
        <v>3045</v>
      </c>
      <c r="H38" s="61" t="str">
        <f>HYPERLINK("https://www.yaklass.ru/p/geometria/10-klass/mnogogranniki-11037/pravilnye-mnogogranniki-12127","На сайте «ЯКласс» выполнить Домашнюю работу по теме ""Правильные многогранники"".
 Если нет технической возможности: решить карточку (подробности в ВК)")</f>
        <v>На сайте «ЯКласс» выполнить Домашнюю работу по теме "Правильные многогранники".
 Если нет технической возможности: решить карточку (подробности в ВК)</v>
      </c>
      <c r="I38" s="1"/>
    </row>
    <row r="39" spans="1:9" ht="165.75">
      <c r="A39" s="1"/>
      <c r="B39" s="481" t="s">
        <v>99</v>
      </c>
      <c r="C39" s="13" t="s">
        <v>101</v>
      </c>
      <c r="D39" s="185" t="s">
        <v>31</v>
      </c>
      <c r="E39" s="449" t="s">
        <v>2574</v>
      </c>
      <c r="F39" s="704" t="s">
        <v>2575</v>
      </c>
      <c r="G39" s="61" t="s">
        <v>3046</v>
      </c>
      <c r="H39" s="61" t="str">
        <f>HYPERLINK("https://www.yaklass.ru/p/algebra/10-klass/proizvodnaia-9147/primenenie-proizvodnoi-dlia-otyskaniia-naibolshikh-i-naimenshikh-velichin-11228","На сайте «ЯКласс» выполнить задания 4-5 по теме ""Применение производной для отыскания наибольших и наименьших величин"".
Если нет технической возможности: решить карточку (подробности в ВК)")</f>
        <v>На сайте «ЯКласс» выполнить задания 4-5 по теме "Применение производной для отыскания наибольших и наименьших величин".
Если нет технической возможности: решить карточку (подробности в ВК)</v>
      </c>
      <c r="I39" s="1"/>
    </row>
    <row r="40" spans="1:9" ht="12.75" customHeight="1">
      <c r="A40" s="1"/>
      <c r="B40" s="901" t="s">
        <v>2472</v>
      </c>
      <c r="C40" s="836"/>
      <c r="D40" s="836"/>
      <c r="E40" s="836"/>
      <c r="F40" s="836"/>
      <c r="G40" s="836"/>
      <c r="H40" s="837"/>
      <c r="I40" s="1"/>
    </row>
    <row r="41" spans="1:9" ht="38.25">
      <c r="A41" s="1"/>
      <c r="B41" s="481" t="s">
        <v>142</v>
      </c>
      <c r="C41" s="13" t="s">
        <v>145</v>
      </c>
      <c r="D41" s="32" t="s">
        <v>31</v>
      </c>
      <c r="E41" s="289" t="s">
        <v>2580</v>
      </c>
      <c r="F41" s="32" t="s">
        <v>2581</v>
      </c>
      <c r="G41" s="193" t="str">
        <f t="shared" ref="G41:G42" si="0">HYPERLINK("https://www.youtube.com/watch?v=idIA9OnkRC0","Просмотр фильма")</f>
        <v>Просмотр фильма</v>
      </c>
      <c r="H41" s="32" t="s">
        <v>380</v>
      </c>
      <c r="I41" s="1"/>
    </row>
    <row r="42" spans="1:9" ht="25.5">
      <c r="A42" s="1"/>
      <c r="B42" s="481" t="s">
        <v>166</v>
      </c>
      <c r="C42" s="13" t="s">
        <v>167</v>
      </c>
      <c r="D42" s="32" t="s">
        <v>31</v>
      </c>
      <c r="E42" s="289" t="s">
        <v>2582</v>
      </c>
      <c r="F42" s="32" t="s">
        <v>2583</v>
      </c>
      <c r="G42" s="193" t="str">
        <f t="shared" si="0"/>
        <v>Просмотр фильма</v>
      </c>
      <c r="H42" s="32" t="s">
        <v>380</v>
      </c>
      <c r="I42" s="1"/>
    </row>
    <row r="43" spans="1:9" ht="25.5">
      <c r="A43" s="1"/>
      <c r="B43" s="481" t="s">
        <v>187</v>
      </c>
      <c r="C43" s="203" t="s">
        <v>189</v>
      </c>
      <c r="D43" s="32" t="s">
        <v>81</v>
      </c>
      <c r="E43" s="289" t="s">
        <v>2584</v>
      </c>
      <c r="F43" s="289" t="s">
        <v>2566</v>
      </c>
      <c r="G43" s="32" t="s">
        <v>2585</v>
      </c>
      <c r="H43" s="32" t="s">
        <v>2586</v>
      </c>
      <c r="I43" s="1"/>
    </row>
    <row r="44" spans="1:9" ht="76.5">
      <c r="A44" s="1"/>
      <c r="B44" s="572" t="s">
        <v>433</v>
      </c>
      <c r="C44" s="18" t="s">
        <v>434</v>
      </c>
      <c r="D44" s="333" t="s">
        <v>2572</v>
      </c>
      <c r="E44" s="725" t="s">
        <v>2587</v>
      </c>
      <c r="F44" s="360" t="s">
        <v>2576</v>
      </c>
      <c r="G44" s="360" t="s">
        <v>2577</v>
      </c>
      <c r="H44" s="360" t="s">
        <v>2578</v>
      </c>
      <c r="I44" s="1"/>
    </row>
    <row r="45" spans="1:9" ht="38.25">
      <c r="A45" s="1"/>
      <c r="B45" s="572" t="s">
        <v>1091</v>
      </c>
      <c r="C45" s="730" t="s">
        <v>1092</v>
      </c>
      <c r="D45" s="30" t="s">
        <v>81</v>
      </c>
      <c r="E45" s="198" t="s">
        <v>2588</v>
      </c>
      <c r="F45" s="36" t="s">
        <v>2589</v>
      </c>
      <c r="G45" s="30" t="s">
        <v>1395</v>
      </c>
      <c r="H45" s="30" t="s">
        <v>55</v>
      </c>
      <c r="I45" s="1"/>
    </row>
    <row r="46" spans="1:9" ht="18">
      <c r="A46" s="1"/>
      <c r="B46" s="867"/>
      <c r="C46" s="840"/>
      <c r="D46" s="840"/>
      <c r="E46" s="840"/>
      <c r="F46" s="840"/>
      <c r="G46" s="840"/>
      <c r="H46" s="840"/>
      <c r="I46" s="1"/>
    </row>
    <row r="47" spans="1:9" ht="12.75">
      <c r="A47" s="1"/>
      <c r="B47" s="733"/>
      <c r="C47" s="17"/>
      <c r="D47" s="79"/>
      <c r="E47" s="79"/>
      <c r="F47" s="27"/>
      <c r="G47" s="321"/>
      <c r="H47" s="27"/>
      <c r="I47" s="1"/>
    </row>
    <row r="48" spans="1:9" ht="12.75">
      <c r="A48" s="1"/>
      <c r="B48" s="733"/>
      <c r="C48" s="17"/>
      <c r="D48" s="79"/>
      <c r="E48" s="79"/>
      <c r="F48" s="27"/>
      <c r="G48" s="321"/>
      <c r="H48" s="27"/>
      <c r="I48" s="1"/>
    </row>
    <row r="49" spans="1:9" ht="12.75">
      <c r="A49" s="1"/>
      <c r="B49" s="733"/>
      <c r="C49" s="17"/>
      <c r="D49" s="79"/>
      <c r="E49" s="170"/>
      <c r="F49" s="79"/>
      <c r="G49" s="27"/>
      <c r="H49" s="321"/>
      <c r="I49" s="1"/>
    </row>
    <row r="50" spans="1:9" ht="15.75" customHeight="1">
      <c r="A50" s="1"/>
      <c r="B50" s="902"/>
      <c r="C50" s="840"/>
      <c r="D50" s="840"/>
      <c r="E50" s="840"/>
      <c r="F50" s="840"/>
      <c r="G50" s="840"/>
      <c r="H50" s="840"/>
      <c r="I50" s="1"/>
    </row>
    <row r="51" spans="1:9" ht="12.75">
      <c r="A51" s="1"/>
      <c r="B51" s="733"/>
      <c r="C51" s="17"/>
      <c r="D51" s="27"/>
      <c r="E51" s="170"/>
      <c r="F51" s="27"/>
      <c r="G51" s="27"/>
      <c r="H51" s="119"/>
      <c r="I51" s="1"/>
    </row>
    <row r="52" spans="1:9" ht="12.75">
      <c r="A52" s="1"/>
      <c r="B52" s="733"/>
      <c r="C52" s="17"/>
      <c r="D52" s="27"/>
      <c r="E52" s="79"/>
      <c r="F52" s="79"/>
      <c r="G52" s="321"/>
      <c r="H52" s="27"/>
      <c r="I52" s="1"/>
    </row>
    <row r="53" spans="1:9" ht="12.75">
      <c r="A53" s="1"/>
      <c r="B53" s="735"/>
      <c r="C53" s="151"/>
      <c r="D53" s="27"/>
      <c r="E53" s="742"/>
      <c r="F53" s="27"/>
      <c r="G53" s="27"/>
      <c r="H53" s="27"/>
      <c r="I53" s="1"/>
    </row>
    <row r="54" spans="1:9" ht="18" customHeight="1">
      <c r="A54" s="1"/>
      <c r="B54" s="896"/>
      <c r="C54" s="840"/>
      <c r="D54" s="840"/>
      <c r="E54" s="840"/>
      <c r="F54" s="840"/>
      <c r="G54" s="840"/>
      <c r="H54" s="840"/>
      <c r="I54" s="1"/>
    </row>
    <row r="55" spans="1:9" ht="12.75">
      <c r="A55" s="1"/>
      <c r="B55" s="733"/>
      <c r="C55" s="17"/>
      <c r="D55" s="686"/>
      <c r="E55" s="27"/>
      <c r="F55" s="79"/>
      <c r="G55" s="227"/>
      <c r="H55" s="79"/>
      <c r="I55" s="1"/>
    </row>
    <row r="56" spans="1:9" ht="12.75">
      <c r="A56" s="1"/>
      <c r="B56" s="733"/>
      <c r="C56" s="17"/>
      <c r="D56" s="79"/>
      <c r="E56" s="163"/>
      <c r="F56" s="27"/>
      <c r="G56" s="321"/>
      <c r="H56" s="230"/>
      <c r="I56" s="1"/>
    </row>
    <row r="57" spans="1:9" ht="12.75">
      <c r="A57" s="1"/>
      <c r="B57" s="735"/>
      <c r="C57" s="151"/>
      <c r="D57" s="79"/>
      <c r="E57" s="79"/>
      <c r="F57" s="234"/>
      <c r="G57" s="301"/>
      <c r="H57" s="234"/>
      <c r="I57" s="1"/>
    </row>
    <row r="58" spans="1:9" ht="15.75" customHeight="1">
      <c r="A58" s="1"/>
      <c r="B58" s="902"/>
      <c r="C58" s="840"/>
      <c r="D58" s="840"/>
      <c r="E58" s="840"/>
      <c r="F58" s="840"/>
      <c r="G58" s="840"/>
      <c r="H58" s="840"/>
      <c r="I58" s="1"/>
    </row>
    <row r="59" spans="1:9" ht="12.75">
      <c r="A59" s="1"/>
      <c r="B59" s="733"/>
      <c r="C59" s="17"/>
      <c r="D59" s="79"/>
      <c r="E59" s="170"/>
      <c r="F59" s="27"/>
      <c r="G59" s="27"/>
      <c r="H59" s="27"/>
      <c r="I59" s="1"/>
    </row>
    <row r="60" spans="1:9" ht="12.75">
      <c r="A60" s="1"/>
      <c r="B60" s="733"/>
      <c r="C60" s="17"/>
      <c r="D60" s="79"/>
      <c r="E60" s="623"/>
      <c r="F60" s="27"/>
      <c r="G60" s="27"/>
      <c r="H60" s="27"/>
      <c r="I60" s="1"/>
    </row>
    <row r="61" spans="1:9" ht="12.75">
      <c r="A61" s="1"/>
      <c r="B61" s="318"/>
      <c r="C61" s="318"/>
      <c r="D61" s="175"/>
      <c r="E61" s="175"/>
      <c r="F61" s="175"/>
      <c r="G61" s="175"/>
      <c r="H61" s="175"/>
      <c r="I61" s="1"/>
    </row>
    <row r="62" spans="1:9" ht="12.75">
      <c r="A62" s="1"/>
      <c r="B62" s="318"/>
      <c r="C62" s="318"/>
      <c r="D62" s="175"/>
      <c r="E62" s="175"/>
      <c r="F62" s="175"/>
      <c r="G62" s="175"/>
      <c r="H62" s="175"/>
      <c r="I62" s="1"/>
    </row>
    <row r="63" spans="1:9" ht="12.75">
      <c r="A63" s="1"/>
      <c r="B63" s="175"/>
      <c r="C63" s="175"/>
      <c r="D63" s="175"/>
      <c r="E63" s="175"/>
      <c r="F63" s="175"/>
      <c r="G63" s="175"/>
      <c r="H63" s="175"/>
      <c r="I63" s="1"/>
    </row>
    <row r="64" spans="1:9" ht="12.75">
      <c r="A64" s="1"/>
      <c r="B64" s="175"/>
      <c r="C64" s="175"/>
      <c r="D64" s="175"/>
      <c r="E64" s="175"/>
      <c r="F64" s="175"/>
      <c r="G64" s="175"/>
      <c r="H64" s="175"/>
      <c r="I64" s="1"/>
    </row>
    <row r="65" spans="1:9" ht="12.75">
      <c r="A65" s="1"/>
      <c r="B65" s="175"/>
      <c r="C65" s="175"/>
      <c r="D65" s="175"/>
      <c r="E65" s="175"/>
      <c r="F65" s="175"/>
      <c r="G65" s="175"/>
      <c r="H65" s="175"/>
      <c r="I65" s="1"/>
    </row>
    <row r="66" spans="1:9" ht="12.75">
      <c r="A66" s="1"/>
      <c r="B66" s="175"/>
      <c r="C66" s="175"/>
      <c r="D66" s="175"/>
      <c r="E66" s="175"/>
      <c r="F66" s="175"/>
      <c r="G66" s="175"/>
      <c r="H66" s="175"/>
      <c r="I66" s="1"/>
    </row>
    <row r="67" spans="1:9" ht="12.75">
      <c r="A67" s="1"/>
      <c r="B67" s="175"/>
      <c r="C67" s="175"/>
      <c r="D67" s="175"/>
      <c r="E67" s="175"/>
      <c r="F67" s="175"/>
      <c r="G67" s="175"/>
      <c r="H67" s="175"/>
      <c r="I67" s="1"/>
    </row>
    <row r="68" spans="1:9" ht="12.75">
      <c r="A68" s="1"/>
      <c r="B68" s="175"/>
      <c r="C68" s="175"/>
      <c r="D68" s="175"/>
      <c r="E68" s="175"/>
      <c r="F68" s="175"/>
      <c r="G68" s="175"/>
      <c r="H68" s="175"/>
      <c r="I68" s="1"/>
    </row>
    <row r="69" spans="1:9" ht="12.75">
      <c r="A69" s="1"/>
      <c r="B69" s="175"/>
      <c r="C69" s="175"/>
      <c r="D69" s="175"/>
      <c r="E69" s="175"/>
      <c r="F69" s="175"/>
      <c r="G69" s="175"/>
      <c r="H69" s="175"/>
      <c r="I69" s="1"/>
    </row>
    <row r="70" spans="1:9" ht="12.75">
      <c r="A70" s="1"/>
      <c r="B70" s="175"/>
      <c r="C70" s="175"/>
      <c r="D70" s="175"/>
      <c r="E70" s="175"/>
      <c r="F70" s="175"/>
      <c r="G70" s="175"/>
      <c r="H70" s="175"/>
      <c r="I70" s="1"/>
    </row>
    <row r="71" spans="1:9" ht="12.75">
      <c r="A71" s="1"/>
      <c r="B71" s="175"/>
      <c r="C71" s="175"/>
      <c r="D71" s="175"/>
      <c r="E71" s="175"/>
      <c r="F71" s="175"/>
      <c r="G71" s="175"/>
      <c r="H71" s="175"/>
      <c r="I71" s="1"/>
    </row>
    <row r="72" spans="1:9" ht="12.75">
      <c r="A72" s="1"/>
      <c r="B72" s="175"/>
      <c r="C72" s="175"/>
      <c r="D72" s="175"/>
      <c r="E72" s="175"/>
      <c r="F72" s="175"/>
      <c r="G72" s="175"/>
      <c r="H72" s="175"/>
      <c r="I72" s="1"/>
    </row>
    <row r="73" spans="1:9" ht="12.75">
      <c r="A73" s="1"/>
      <c r="B73" s="175"/>
      <c r="C73" s="175"/>
      <c r="D73" s="175"/>
      <c r="E73" s="175"/>
      <c r="F73" s="175"/>
      <c r="G73" s="175"/>
      <c r="H73" s="175"/>
      <c r="I73" s="1"/>
    </row>
    <row r="74" spans="1:9" ht="12.75">
      <c r="A74" s="1"/>
      <c r="B74" s="175"/>
      <c r="C74" s="175"/>
      <c r="D74" s="175"/>
      <c r="E74" s="175"/>
      <c r="F74" s="175"/>
      <c r="G74" s="175"/>
      <c r="H74" s="175"/>
      <c r="I74" s="1"/>
    </row>
    <row r="75" spans="1:9" ht="12.75">
      <c r="A75" s="1"/>
      <c r="B75" s="175"/>
      <c r="C75" s="175"/>
      <c r="D75" s="175"/>
      <c r="E75" s="175"/>
      <c r="F75" s="175"/>
      <c r="G75" s="175"/>
      <c r="H75" s="175"/>
      <c r="I75" s="1"/>
    </row>
    <row r="76" spans="1:9" ht="12.75">
      <c r="A76" s="1"/>
      <c r="B76" s="175"/>
      <c r="C76" s="175"/>
      <c r="D76" s="175"/>
      <c r="E76" s="175"/>
      <c r="F76" s="175"/>
      <c r="G76" s="175"/>
      <c r="H76" s="175"/>
      <c r="I76" s="1"/>
    </row>
    <row r="77" spans="1:9" ht="12.75">
      <c r="A77" s="1"/>
      <c r="B77" s="175"/>
      <c r="C77" s="175"/>
      <c r="D77" s="175"/>
      <c r="E77" s="175"/>
      <c r="F77" s="175"/>
      <c r="G77" s="175"/>
      <c r="H77" s="175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</sheetData>
  <mergeCells count="22">
    <mergeCell ref="B50:H50"/>
    <mergeCell ref="B54:H54"/>
    <mergeCell ref="B58:H58"/>
    <mergeCell ref="B1:H1"/>
    <mergeCell ref="B2:H2"/>
    <mergeCell ref="B7:H7"/>
    <mergeCell ref="C12:C13"/>
    <mergeCell ref="B14:H14"/>
    <mergeCell ref="D15:D16"/>
    <mergeCell ref="B18:H18"/>
    <mergeCell ref="E15:E16"/>
    <mergeCell ref="F15:F16"/>
    <mergeCell ref="B26:H26"/>
    <mergeCell ref="B30:H30"/>
    <mergeCell ref="B36:H36"/>
    <mergeCell ref="B40:H40"/>
    <mergeCell ref="B46:H46"/>
    <mergeCell ref="B12:B13"/>
    <mergeCell ref="B23:B25"/>
    <mergeCell ref="C23:C25"/>
    <mergeCell ref="G15:G16"/>
    <mergeCell ref="H15:H16"/>
  </mergeCells>
  <hyperlinks>
    <hyperlink ref="G11" r:id="rId1"/>
    <hyperlink ref="G12" r:id="rId2"/>
    <hyperlink ref="G13" r:id="rId3"/>
    <hyperlink ref="G25" r:id="rId4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71"/>
  <sheetViews>
    <sheetView workbookViewId="0">
      <selection activeCell="P6" sqref="P6"/>
    </sheetView>
  </sheetViews>
  <sheetFormatPr defaultColWidth="14.42578125" defaultRowHeight="15.75" customHeight="1"/>
  <cols>
    <col min="1" max="1" width="10.42578125" customWidth="1"/>
    <col min="2" max="2" width="9.7109375" customWidth="1"/>
    <col min="4" max="4" width="19.85546875" customWidth="1"/>
    <col min="5" max="5" width="26.42578125" customWidth="1"/>
    <col min="6" max="6" width="28.85546875" customWidth="1"/>
    <col min="7" max="7" width="45.42578125" customWidth="1"/>
    <col min="8" max="8" width="30.28515625" customWidth="1"/>
    <col min="9" max="9" width="10.28515625" customWidth="1"/>
  </cols>
  <sheetData>
    <row r="1" spans="1:9" ht="33.75" customHeight="1">
      <c r="A1" s="1"/>
      <c r="B1" s="842" t="s">
        <v>2590</v>
      </c>
      <c r="C1" s="836"/>
      <c r="D1" s="836"/>
      <c r="E1" s="836"/>
      <c r="F1" s="836"/>
      <c r="G1" s="836"/>
      <c r="H1" s="837"/>
      <c r="I1" s="1"/>
    </row>
    <row r="2" spans="1:9" ht="28.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696" t="s">
        <v>1884</v>
      </c>
      <c r="F3" s="13" t="s">
        <v>16</v>
      </c>
      <c r="G3" s="13" t="s">
        <v>17</v>
      </c>
      <c r="H3" s="13" t="s">
        <v>18</v>
      </c>
      <c r="I3" s="1"/>
    </row>
    <row r="4" spans="1:9" ht="38.25">
      <c r="A4" s="1"/>
      <c r="B4" s="176">
        <v>1</v>
      </c>
      <c r="C4" s="176" t="s">
        <v>30</v>
      </c>
      <c r="D4" s="32" t="s">
        <v>320</v>
      </c>
      <c r="E4" s="496" t="s">
        <v>2591</v>
      </c>
      <c r="F4" s="23" t="s">
        <v>2436</v>
      </c>
      <c r="G4" s="688" t="str">
        <f>HYPERLINK("https://resh.edu.ru/subject/lesson/3645/main/35622/","Посмотреть видеоурок ИЛИ ознакомиться с документом в ВК. Выполнить тест (документ в ВК, АСУ)")</f>
        <v>Посмотреть видеоурок ИЛИ ознакомиться с документом в ВК. Выполнить тест (документ в ВК, АСУ)</v>
      </c>
      <c r="H4" s="83" t="s">
        <v>2437</v>
      </c>
      <c r="I4" s="1"/>
    </row>
    <row r="5" spans="1:9" ht="38.25">
      <c r="A5" s="1"/>
      <c r="B5" s="176">
        <v>2</v>
      </c>
      <c r="C5" s="176" t="s">
        <v>79</v>
      </c>
      <c r="D5" s="32" t="s">
        <v>2465</v>
      </c>
      <c r="E5" s="496" t="s">
        <v>2592</v>
      </c>
      <c r="F5" s="268" t="s">
        <v>2439</v>
      </c>
      <c r="G5" s="61" t="str">
        <f>HYPERLINK("https://interneturok.ru/lesson/literatura/10-klass/l-n-tolstoy-2/izobrazhenie-voyny-1812-goda-borodinskoe-srazhenie-kak-kulminatsionnyy-tsentr-knigi?block=player","Посмотреть видеоурок")</f>
        <v>Посмотреть видеоурок</v>
      </c>
      <c r="H5" s="83" t="s">
        <v>380</v>
      </c>
      <c r="I5" s="1"/>
    </row>
    <row r="6" spans="1:9" ht="153">
      <c r="A6" s="1"/>
      <c r="B6" s="13">
        <v>3</v>
      </c>
      <c r="C6" s="13" t="s">
        <v>101</v>
      </c>
      <c r="D6" s="20" t="s">
        <v>31</v>
      </c>
      <c r="E6" s="449" t="s">
        <v>2593</v>
      </c>
      <c r="F6" s="458" t="s">
        <v>2441</v>
      </c>
      <c r="G6" s="61" t="s">
        <v>3042</v>
      </c>
      <c r="H6" s="61" t="str">
        <f>HYPERLINK("https://www.yaklass.ru/testwork","На сайте «ЯКласс» выполнить Домашнюю работу по теме ""Применение производной для исследования функций на монотонность и экстремумы"".
Если нет технической возможности: решить карточку (подробности в ВК)")</f>
        <v>На сайте «ЯКласс» выполнить Домашнюю работу по теме "Применение производной для исследования функций на монотонность и экстремумы".
Если нет технической возможности: решить карточку (подробности в ВК)</v>
      </c>
      <c r="I6" s="1"/>
    </row>
    <row r="7" spans="1:9" ht="12.75" customHeight="1">
      <c r="A7" s="1"/>
      <c r="B7" s="919" t="s">
        <v>128</v>
      </c>
      <c r="C7" s="836"/>
      <c r="D7" s="836"/>
      <c r="E7" s="836"/>
      <c r="F7" s="836"/>
      <c r="G7" s="836"/>
      <c r="H7" s="837"/>
      <c r="I7" s="1"/>
    </row>
    <row r="8" spans="1:9" ht="38.25">
      <c r="A8" s="1"/>
      <c r="B8" s="176">
        <v>4</v>
      </c>
      <c r="C8" s="176" t="s">
        <v>145</v>
      </c>
      <c r="D8" s="23" t="s">
        <v>778</v>
      </c>
      <c r="E8" s="449" t="s">
        <v>2594</v>
      </c>
      <c r="F8" s="23" t="s">
        <v>2595</v>
      </c>
      <c r="G8" s="65" t="s">
        <v>2596</v>
      </c>
      <c r="H8" s="23" t="s">
        <v>2597</v>
      </c>
      <c r="I8" s="1"/>
    </row>
    <row r="9" spans="1:9" ht="63.75">
      <c r="A9" s="1"/>
      <c r="B9" s="176">
        <v>5</v>
      </c>
      <c r="C9" s="176" t="s">
        <v>167</v>
      </c>
      <c r="D9" s="32" t="s">
        <v>2465</v>
      </c>
      <c r="E9" s="20" t="s">
        <v>2598</v>
      </c>
      <c r="F9" s="20" t="s">
        <v>2446</v>
      </c>
      <c r="G9" s="692" t="str">
        <f>HYPERLINK("https://resh.edu.ru/subject/lesson/3988/start/104732/","Изучить материал по ссылке В прикрепленном файле в АСУ РСО - опорная схема. Необходимо перенести её в тетрадь, сделав более читаемой и красочной. Прислать фото вашей схемы учителю в ВК.")</f>
        <v>Изучить материал по ссылке В прикрепленном файле в АСУ РСО - опорная схема. Необходимо перенести её в тетрадь, сделав более читаемой и красочной. Прислать фото вашей схемы учителю в ВК.</v>
      </c>
      <c r="H9" s="23" t="s">
        <v>2447</v>
      </c>
      <c r="I9" s="1"/>
    </row>
    <row r="10" spans="1:9" ht="25.5">
      <c r="A10" s="1"/>
      <c r="B10" s="176">
        <v>6</v>
      </c>
      <c r="C10" s="176" t="s">
        <v>189</v>
      </c>
      <c r="D10" s="23" t="s">
        <v>31</v>
      </c>
      <c r="E10" s="449" t="s">
        <v>2599</v>
      </c>
      <c r="F10" s="23" t="s">
        <v>2449</v>
      </c>
      <c r="G10" s="23" t="s">
        <v>2450</v>
      </c>
      <c r="H10" s="23" t="s">
        <v>2451</v>
      </c>
      <c r="I10" s="1"/>
    </row>
    <row r="11" spans="1:9" ht="38.25">
      <c r="A11" s="1"/>
      <c r="B11" s="13">
        <v>7</v>
      </c>
      <c r="C11" s="13" t="s">
        <v>434</v>
      </c>
      <c r="D11" s="23" t="s">
        <v>81</v>
      </c>
      <c r="E11" s="198" t="s">
        <v>2600</v>
      </c>
      <c r="F11" s="268" t="s">
        <v>2453</v>
      </c>
      <c r="G11" s="23" t="s">
        <v>1395</v>
      </c>
      <c r="H11" s="23" t="s">
        <v>55</v>
      </c>
      <c r="I11" s="1"/>
    </row>
    <row r="12" spans="1:9" ht="44.25" customHeight="1">
      <c r="A12" s="1"/>
      <c r="B12" s="847">
        <v>8</v>
      </c>
      <c r="C12" s="892" t="s">
        <v>2601</v>
      </c>
      <c r="D12" s="113" t="s">
        <v>81</v>
      </c>
      <c r="E12" s="546" t="s">
        <v>2602</v>
      </c>
      <c r="F12" s="200" t="s">
        <v>2603</v>
      </c>
      <c r="G12" s="113" t="s">
        <v>2604</v>
      </c>
      <c r="H12" s="113" t="s">
        <v>55</v>
      </c>
      <c r="I12" s="1"/>
    </row>
    <row r="13" spans="1:9" ht="41.25" customHeight="1">
      <c r="A13" s="1"/>
      <c r="B13" s="848"/>
      <c r="C13" s="848"/>
      <c r="D13" s="23" t="s">
        <v>31</v>
      </c>
      <c r="E13" s="744" t="s">
        <v>2605</v>
      </c>
      <c r="F13" s="23" t="s">
        <v>2457</v>
      </c>
      <c r="G13" s="718" t="s">
        <v>2458</v>
      </c>
      <c r="H13" s="113" t="s">
        <v>2460</v>
      </c>
      <c r="I13" s="1"/>
    </row>
    <row r="14" spans="1:9" ht="13.5" customHeight="1">
      <c r="A14" s="1"/>
      <c r="B14" s="835" t="s">
        <v>2606</v>
      </c>
      <c r="C14" s="836"/>
      <c r="D14" s="836"/>
      <c r="E14" s="836"/>
      <c r="F14" s="836"/>
      <c r="G14" s="836"/>
      <c r="H14" s="837"/>
      <c r="I14" s="1"/>
    </row>
    <row r="15" spans="1:9" ht="38.25">
      <c r="A15" s="1"/>
      <c r="B15" s="176" t="s">
        <v>29</v>
      </c>
      <c r="C15" s="176" t="s">
        <v>30</v>
      </c>
      <c r="D15" s="112" t="s">
        <v>81</v>
      </c>
      <c r="E15" s="289" t="s">
        <v>2607</v>
      </c>
      <c r="F15" s="32" t="s">
        <v>2608</v>
      </c>
      <c r="G15" s="571" t="s">
        <v>2609</v>
      </c>
      <c r="H15" s="65" t="s">
        <v>380</v>
      </c>
      <c r="I15" s="1"/>
    </row>
    <row r="16" spans="1:9" ht="127.5">
      <c r="A16" s="1"/>
      <c r="B16" s="176">
        <v>2</v>
      </c>
      <c r="C16" s="176" t="s">
        <v>79</v>
      </c>
      <c r="D16" s="20" t="s">
        <v>31</v>
      </c>
      <c r="E16" s="289" t="s">
        <v>2610</v>
      </c>
      <c r="F16" s="458" t="s">
        <v>2476</v>
      </c>
      <c r="G16" s="61" t="s">
        <v>3043</v>
      </c>
      <c r="H16" s="61" t="str">
        <f>HYPERLINK("https://www.yaklass.ru/p/geometria/10-klass/mnogogranniki-11037/pravilnye-mnogogranniki-12127","На сайте «ЯКласс» выполнить задания 4-5 по теме ""Правильные многогранники"".
Если нет технической возможности: решить карточку (подробности в ВК)")</f>
        <v>На сайте «ЯКласс» выполнить задания 4-5 по теме "Правильные многогранники".
Если нет технической возможности: решить карточку (подробности в ВК)</v>
      </c>
      <c r="I16" s="1"/>
    </row>
    <row r="17" spans="1:9" ht="89.25">
      <c r="A17" s="1"/>
      <c r="B17" s="176">
        <v>3</v>
      </c>
      <c r="C17" s="176" t="s">
        <v>101</v>
      </c>
      <c r="D17" s="32" t="s">
        <v>598</v>
      </c>
      <c r="E17" s="289" t="s">
        <v>2611</v>
      </c>
      <c r="F17" s="32" t="s">
        <v>2480</v>
      </c>
      <c r="G17" s="32" t="s">
        <v>2481</v>
      </c>
      <c r="H17" s="32" t="s">
        <v>2482</v>
      </c>
      <c r="I17" s="1"/>
    </row>
    <row r="18" spans="1:9" ht="12.75" customHeight="1">
      <c r="A18" s="1"/>
      <c r="B18" s="883" t="s">
        <v>128</v>
      </c>
      <c r="C18" s="836"/>
      <c r="D18" s="836"/>
      <c r="E18" s="836"/>
      <c r="F18" s="836"/>
      <c r="G18" s="836"/>
      <c r="H18" s="837"/>
      <c r="I18" s="1"/>
    </row>
    <row r="19" spans="1:9" ht="68.25" customHeight="1">
      <c r="A19" s="1"/>
      <c r="B19" s="13">
        <v>3</v>
      </c>
      <c r="C19" s="13" t="s">
        <v>101</v>
      </c>
      <c r="D19" s="32" t="s">
        <v>81</v>
      </c>
      <c r="E19" s="73" t="s">
        <v>2612</v>
      </c>
      <c r="F19" s="200" t="s">
        <v>2488</v>
      </c>
      <c r="G19" s="73" t="s">
        <v>1333</v>
      </c>
      <c r="H19" s="73" t="s">
        <v>55</v>
      </c>
      <c r="I19" s="1"/>
    </row>
    <row r="20" spans="1:9" ht="38.25">
      <c r="A20" s="1"/>
      <c r="B20" s="13">
        <v>4</v>
      </c>
      <c r="C20" s="13" t="s">
        <v>145</v>
      </c>
      <c r="D20" s="32" t="s">
        <v>2613</v>
      </c>
      <c r="E20" s="74" t="s">
        <v>2614</v>
      </c>
      <c r="F20" s="73" t="s">
        <v>2615</v>
      </c>
      <c r="G20" s="25" t="s">
        <v>2616</v>
      </c>
      <c r="H20" s="73" t="s">
        <v>2616</v>
      </c>
      <c r="I20" s="1"/>
    </row>
    <row r="21" spans="1:9" ht="38.25">
      <c r="A21" s="1"/>
      <c r="B21" s="13">
        <v>5</v>
      </c>
      <c r="C21" s="13" t="s">
        <v>167</v>
      </c>
      <c r="D21" s="32" t="s">
        <v>598</v>
      </c>
      <c r="E21" s="74" t="s">
        <v>2617</v>
      </c>
      <c r="F21" s="109" t="s">
        <v>2618</v>
      </c>
      <c r="G21" s="73" t="s">
        <v>2619</v>
      </c>
      <c r="H21" s="73" t="s">
        <v>2620</v>
      </c>
      <c r="I21" s="1"/>
    </row>
    <row r="22" spans="1:9" ht="38.25">
      <c r="A22" s="1"/>
      <c r="B22" s="13">
        <v>6</v>
      </c>
      <c r="C22" s="13" t="s">
        <v>189</v>
      </c>
      <c r="D22" s="32" t="s">
        <v>598</v>
      </c>
      <c r="E22" s="449" t="s">
        <v>2621</v>
      </c>
      <c r="F22" s="23" t="s">
        <v>2498</v>
      </c>
      <c r="G22" s="23" t="s">
        <v>2499</v>
      </c>
      <c r="H22" s="23" t="s">
        <v>2499</v>
      </c>
      <c r="I22" s="1"/>
    </row>
    <row r="23" spans="1:9" ht="25.5">
      <c r="A23" s="1"/>
      <c r="B23" s="13">
        <v>7</v>
      </c>
      <c r="C23" s="13" t="s">
        <v>434</v>
      </c>
      <c r="D23" s="501" t="s">
        <v>2395</v>
      </c>
      <c r="E23" s="20" t="s">
        <v>2622</v>
      </c>
      <c r="F23" s="20" t="s">
        <v>2623</v>
      </c>
      <c r="G23" s="25" t="s">
        <v>2624</v>
      </c>
      <c r="H23" s="20" t="s">
        <v>2625</v>
      </c>
      <c r="I23" s="1"/>
    </row>
    <row r="24" spans="1:9" ht="51">
      <c r="A24" s="1"/>
      <c r="B24" s="13">
        <v>8</v>
      </c>
      <c r="C24" s="13" t="s">
        <v>1092</v>
      </c>
      <c r="D24" s="501" t="s">
        <v>31</v>
      </c>
      <c r="E24" s="121" t="s">
        <v>2626</v>
      </c>
      <c r="F24" s="20" t="s">
        <v>2627</v>
      </c>
      <c r="G24" s="745" t="s">
        <v>2507</v>
      </c>
      <c r="H24" s="20" t="s">
        <v>55</v>
      </c>
      <c r="I24" s="1"/>
    </row>
    <row r="25" spans="1:9" ht="18">
      <c r="A25" s="1"/>
      <c r="B25" s="863" t="s">
        <v>252</v>
      </c>
      <c r="C25" s="836"/>
      <c r="D25" s="836"/>
      <c r="E25" s="836"/>
      <c r="F25" s="836"/>
      <c r="G25" s="836"/>
      <c r="H25" s="837"/>
      <c r="I25" s="1"/>
    </row>
    <row r="26" spans="1:9" ht="38.25">
      <c r="A26" s="1"/>
      <c r="B26" s="13" t="s">
        <v>29</v>
      </c>
      <c r="C26" s="13" t="s">
        <v>30</v>
      </c>
      <c r="D26" s="32" t="s">
        <v>2465</v>
      </c>
      <c r="E26" s="605" t="s">
        <v>2628</v>
      </c>
      <c r="F26" s="73" t="s">
        <v>2511</v>
      </c>
      <c r="G26" s="608" t="str">
        <f>HYPERLINK("https://resh.edu.ru/subject/lesson/3633/main/9310/","Посмотреть видеоурок, ознакомиться с документом в ВК")</f>
        <v>Посмотреть видеоурок, ознакомиться с документом в ВК</v>
      </c>
      <c r="H26" s="34" t="s">
        <v>2437</v>
      </c>
      <c r="I26" s="1"/>
    </row>
    <row r="27" spans="1:9" ht="38.25">
      <c r="A27" s="1"/>
      <c r="B27" s="13" t="s">
        <v>77</v>
      </c>
      <c r="C27" s="13" t="s">
        <v>79</v>
      </c>
      <c r="D27" s="32" t="s">
        <v>2465</v>
      </c>
      <c r="E27" s="73" t="s">
        <v>2629</v>
      </c>
      <c r="F27" s="539" t="s">
        <v>2514</v>
      </c>
      <c r="G27" s="25" t="s">
        <v>1333</v>
      </c>
      <c r="H27" s="73" t="s">
        <v>380</v>
      </c>
      <c r="I27" s="1"/>
    </row>
    <row r="28" spans="1:9" ht="102">
      <c r="A28" s="1"/>
      <c r="B28" s="13" t="s">
        <v>99</v>
      </c>
      <c r="C28" s="13" t="s">
        <v>101</v>
      </c>
      <c r="D28" s="75" t="s">
        <v>31</v>
      </c>
      <c r="E28" s="20" t="s">
        <v>2630</v>
      </c>
      <c r="F28" s="713" t="s">
        <v>2518</v>
      </c>
      <c r="G28" s="22" t="str">
        <f>HYPERLINK("https://www.yaklass.ru/p/algebra/10-klass/proizvodnaia-9147/primenenie-proizvodnoi-dlia-issledovaniia-funktcii-na-monotonnost-i-ekstr_-11226","На сайте «ЯКласс» выполнить Тренировку по теме ""Применение производной для исследования функций на монотонность и экстремумы"" 
Если нет технической возможности: решить карточку (подробности в ВК)")</f>
        <v>На сайте «ЯКласс» выполнить Тренировку по теме "Применение производной для исследования функций на монотонность и экстремумы" 
Если нет технической возможности: решить карточку (подробности в ВК)</v>
      </c>
      <c r="H28" s="22" t="str">
        <f>HYPERLINK("https://www.yaklass.ru/testwork","На сайте «ЯКласс» выполнить проверочную работу по теме ""Применение производной для исследования функций на монотонность и экстремумы"".
Если нет технической возможности: решить задания карточку (подробности в ВК)")</f>
        <v>На сайте «ЯКласс» выполнить проверочную работу по теме "Применение производной для исследования функций на монотонность и экстремумы".
Если нет технической возможности: решить задания карточку (подробности в ВК)</v>
      </c>
      <c r="I28" s="1"/>
    </row>
    <row r="29" spans="1:9" ht="12.75" customHeight="1">
      <c r="A29" s="1"/>
      <c r="B29" s="883" t="s">
        <v>128</v>
      </c>
      <c r="C29" s="836"/>
      <c r="D29" s="836"/>
      <c r="E29" s="836"/>
      <c r="F29" s="836"/>
      <c r="G29" s="836"/>
      <c r="H29" s="837"/>
      <c r="I29" s="1"/>
    </row>
    <row r="30" spans="1:9" ht="25.5">
      <c r="A30" s="1"/>
      <c r="B30" s="13" t="s">
        <v>142</v>
      </c>
      <c r="C30" s="13" t="s">
        <v>145</v>
      </c>
      <c r="D30" s="23" t="s">
        <v>81</v>
      </c>
      <c r="E30" s="722" t="s">
        <v>2631</v>
      </c>
      <c r="F30" s="23" t="s">
        <v>2632</v>
      </c>
      <c r="G30" s="286" t="s">
        <v>2633</v>
      </c>
      <c r="H30" s="23" t="s">
        <v>2633</v>
      </c>
      <c r="I30" s="1"/>
    </row>
    <row r="31" spans="1:9" ht="25.5">
      <c r="A31" s="1"/>
      <c r="B31" s="13" t="s">
        <v>166</v>
      </c>
      <c r="C31" s="13" t="s">
        <v>167</v>
      </c>
      <c r="D31" s="23" t="s">
        <v>2634</v>
      </c>
      <c r="E31" s="722" t="s">
        <v>2635</v>
      </c>
      <c r="F31" s="23" t="s">
        <v>2636</v>
      </c>
      <c r="G31" s="61" t="e">
        <f>HYPERLINK("https://yandex.ru/video/preview?filmId=12168921149890230950&amp;text=%D0%B2%D0%B8%D0%B4%D0%B5%D0%BE%D1%83%D1%80%D0%BE%D0%BA%20%D0%B0%D0%BC%D0%B8%D0%BD%D0%BE%D0%BA%D0%B8%D1%81%D0%BB%D0%BE%D1%82%D1%8B%2010%20%D0%BA%D0%BB%D0%B0%D1%81%D1%81&amp;path=wizard&amp;parent-req"&amp;"id=1587992770391946-272691575961599032100291-prestable-app-host-sas-web-yp-35&amp;redircnt=1587992774.1","посмотреть видеоурок, прочитать пар.24.1")</f>
        <v>#VALUE!</v>
      </c>
      <c r="H31" s="23" t="s">
        <v>2637</v>
      </c>
      <c r="I31" s="1"/>
    </row>
    <row r="32" spans="1:9" ht="140.25">
      <c r="A32" s="1"/>
      <c r="B32" s="13" t="s">
        <v>187</v>
      </c>
      <c r="C32" s="203" t="s">
        <v>189</v>
      </c>
      <c r="D32" s="23" t="s">
        <v>31</v>
      </c>
      <c r="E32" s="20" t="s">
        <v>2638</v>
      </c>
      <c r="F32" s="458" t="s">
        <v>2533</v>
      </c>
      <c r="G32" s="716" t="s">
        <v>3044</v>
      </c>
      <c r="H32" s="716" t="str">
        <f>HYPERLINK("https://www.yaklass.ru/p/algebra/10-klass/proizvodnaia-9147/postroenie-grafikov-funktcii-11227","На сайте «ЯКласс» выполнить задания 4-6 по теме ""Построение графиков функции"".
Если нет технической возможности: решить карточку (подробности в ВК)")</f>
        <v>На сайте «ЯКласс» выполнить задания 4-6 по теме "Построение графиков функции".
Если нет технической возможности: решить карточку (подробности в ВК)</v>
      </c>
      <c r="I32" s="1"/>
    </row>
    <row r="33" spans="1:9" ht="38.25">
      <c r="A33" s="1"/>
      <c r="B33" s="13" t="s">
        <v>433</v>
      </c>
      <c r="C33" s="13" t="s">
        <v>434</v>
      </c>
      <c r="D33" s="23" t="s">
        <v>81</v>
      </c>
      <c r="E33" s="449" t="s">
        <v>2639</v>
      </c>
      <c r="F33" s="23" t="s">
        <v>2535</v>
      </c>
      <c r="G33" s="65" t="s">
        <v>2536</v>
      </c>
      <c r="H33" s="23" t="s">
        <v>380</v>
      </c>
      <c r="I33" s="1"/>
    </row>
    <row r="34" spans="1:9" ht="38.25">
      <c r="A34" s="1"/>
      <c r="B34" s="13" t="s">
        <v>1091</v>
      </c>
      <c r="C34" s="13" t="s">
        <v>1092</v>
      </c>
      <c r="D34" s="32" t="s">
        <v>1768</v>
      </c>
      <c r="E34" s="719" t="s">
        <v>2640</v>
      </c>
      <c r="F34" s="458"/>
      <c r="G34" s="723"/>
      <c r="H34" s="723"/>
      <c r="I34" s="1"/>
    </row>
    <row r="35" spans="1:9" ht="18">
      <c r="A35" s="1"/>
      <c r="B35" s="863" t="s">
        <v>278</v>
      </c>
      <c r="C35" s="836"/>
      <c r="D35" s="836"/>
      <c r="E35" s="836"/>
      <c r="F35" s="836"/>
      <c r="G35" s="836"/>
      <c r="H35" s="837"/>
      <c r="I35" s="1"/>
    </row>
    <row r="36" spans="1:9" ht="25.5">
      <c r="A36" s="1"/>
      <c r="B36" s="176" t="s">
        <v>29</v>
      </c>
      <c r="C36" s="176" t="s">
        <v>30</v>
      </c>
      <c r="D36" s="32" t="s">
        <v>287</v>
      </c>
      <c r="E36" s="722" t="s">
        <v>2641</v>
      </c>
      <c r="F36" s="23"/>
      <c r="G36" s="23"/>
      <c r="H36" s="23"/>
      <c r="I36" s="1"/>
    </row>
    <row r="37" spans="1:9" ht="25.5">
      <c r="A37" s="1"/>
      <c r="B37" s="176" t="s">
        <v>77</v>
      </c>
      <c r="C37" s="176" t="s">
        <v>79</v>
      </c>
      <c r="D37" s="32" t="s">
        <v>31</v>
      </c>
      <c r="E37" s="722" t="s">
        <v>2642</v>
      </c>
      <c r="F37" s="23" t="s">
        <v>1636</v>
      </c>
      <c r="G37" s="56" t="s">
        <v>2549</v>
      </c>
      <c r="H37" s="65" t="s">
        <v>2556</v>
      </c>
      <c r="I37" s="1"/>
    </row>
    <row r="38" spans="1:9" ht="25.5">
      <c r="A38" s="1"/>
      <c r="B38" s="176" t="s">
        <v>99</v>
      </c>
      <c r="C38" s="176" t="s">
        <v>101</v>
      </c>
      <c r="D38" s="23" t="s">
        <v>1405</v>
      </c>
      <c r="E38" s="722" t="s">
        <v>2643</v>
      </c>
      <c r="F38" s="23" t="s">
        <v>2644</v>
      </c>
      <c r="G38" s="671" t="s">
        <v>2609</v>
      </c>
      <c r="H38" s="23" t="s">
        <v>380</v>
      </c>
      <c r="I38" s="1"/>
    </row>
    <row r="39" spans="1:9" ht="12.75" customHeight="1">
      <c r="A39" s="1"/>
      <c r="B39" s="901" t="s">
        <v>128</v>
      </c>
      <c r="C39" s="836"/>
      <c r="D39" s="836"/>
      <c r="E39" s="836"/>
      <c r="F39" s="836"/>
      <c r="G39" s="836"/>
      <c r="H39" s="837"/>
      <c r="I39" s="1"/>
    </row>
    <row r="40" spans="1:9" ht="25.5">
      <c r="A40" s="1"/>
      <c r="B40" s="176" t="s">
        <v>142</v>
      </c>
      <c r="C40" s="176" t="s">
        <v>145</v>
      </c>
      <c r="D40" s="23" t="s">
        <v>31</v>
      </c>
      <c r="E40" s="722" t="s">
        <v>2645</v>
      </c>
      <c r="F40" s="23" t="s">
        <v>2644</v>
      </c>
      <c r="G40" s="212" t="s">
        <v>2609</v>
      </c>
      <c r="H40" s="23" t="s">
        <v>380</v>
      </c>
      <c r="I40" s="1"/>
    </row>
    <row r="41" spans="1:9" ht="127.5">
      <c r="A41" s="1"/>
      <c r="B41" s="176" t="s">
        <v>166</v>
      </c>
      <c r="C41" s="176" t="s">
        <v>167</v>
      </c>
      <c r="D41" s="23" t="s">
        <v>31</v>
      </c>
      <c r="E41" s="73" t="s">
        <v>2646</v>
      </c>
      <c r="F41" s="458" t="s">
        <v>2476</v>
      </c>
      <c r="G41" s="61" t="s">
        <v>3045</v>
      </c>
      <c r="H41" s="61" t="str">
        <f>HYPERLINK("https://www.yaklass.ru/p/geometria/10-klass/mnogogranniki-11037/pravilnye-mnogogranniki-12127","На сайте «ЯКласс» выполнить Домашнюю работу по теме ""Правильные многогранники"".
 Если нет технической возможности: решить карточку (подробности в ВК)")</f>
        <v>На сайте «ЯКласс» выполнить Домашнюю работу по теме "Правильные многогранники".
 Если нет технической возможности: решить карточку (подробности в ВК)</v>
      </c>
      <c r="I41" s="1"/>
    </row>
    <row r="42" spans="1:9" ht="38.25">
      <c r="A42" s="1"/>
      <c r="B42" s="157" t="s">
        <v>187</v>
      </c>
      <c r="C42" s="157" t="s">
        <v>189</v>
      </c>
      <c r="D42" s="30" t="s">
        <v>1921</v>
      </c>
      <c r="E42" s="31" t="s">
        <v>2647</v>
      </c>
      <c r="F42" s="28" t="s">
        <v>2648</v>
      </c>
      <c r="G42" s="28" t="s">
        <v>2649</v>
      </c>
      <c r="H42" s="28" t="s">
        <v>2496</v>
      </c>
      <c r="I42" s="1"/>
    </row>
    <row r="43" spans="1:9" ht="63.75">
      <c r="A43" s="1"/>
      <c r="B43" s="157" t="s">
        <v>433</v>
      </c>
      <c r="C43" s="157" t="s">
        <v>434</v>
      </c>
      <c r="D43" s="333" t="s">
        <v>2572</v>
      </c>
      <c r="E43" s="725" t="s">
        <v>2650</v>
      </c>
      <c r="F43" s="360" t="s">
        <v>2576</v>
      </c>
      <c r="G43" s="360" t="s">
        <v>2577</v>
      </c>
      <c r="H43" s="360" t="s">
        <v>2578</v>
      </c>
      <c r="I43" s="1"/>
    </row>
    <row r="44" spans="1:9" ht="51">
      <c r="A44" s="1"/>
      <c r="B44" s="18" t="s">
        <v>1091</v>
      </c>
      <c r="C44" s="18" t="s">
        <v>1092</v>
      </c>
      <c r="D44" s="30" t="s">
        <v>1118</v>
      </c>
      <c r="E44" s="705" t="s">
        <v>2651</v>
      </c>
      <c r="F44" s="704" t="s">
        <v>2485</v>
      </c>
      <c r="G44" s="61" t="s">
        <v>2486</v>
      </c>
      <c r="H44" s="704" t="s">
        <v>55</v>
      </c>
      <c r="I44" s="1"/>
    </row>
    <row r="45" spans="1:9" ht="18">
      <c r="A45" s="1"/>
      <c r="B45" s="867"/>
      <c r="C45" s="840"/>
      <c r="D45" s="840"/>
      <c r="E45" s="840"/>
      <c r="F45" s="840"/>
      <c r="G45" s="840"/>
      <c r="H45" s="840"/>
      <c r="I45" s="1"/>
    </row>
    <row r="46" spans="1:9" ht="12.75">
      <c r="A46" s="1"/>
      <c r="B46" s="17"/>
      <c r="C46" s="17"/>
      <c r="D46" s="27"/>
      <c r="E46" s="170"/>
      <c r="F46" s="27"/>
      <c r="G46" s="321"/>
      <c r="H46" s="27"/>
      <c r="I46" s="1"/>
    </row>
    <row r="47" spans="1:9" ht="12.75">
      <c r="A47" s="1"/>
      <c r="B47" s="17"/>
      <c r="C47" s="17"/>
      <c r="D47" s="79"/>
      <c r="E47" s="27"/>
      <c r="F47" s="747"/>
      <c r="G47" s="227"/>
      <c r="H47" s="227"/>
      <c r="I47" s="1"/>
    </row>
    <row r="48" spans="1:9" ht="12.75">
      <c r="A48" s="1"/>
      <c r="B48" s="17"/>
      <c r="C48" s="17"/>
      <c r="D48" s="27"/>
      <c r="E48" s="170"/>
      <c r="F48" s="27"/>
      <c r="G48" s="27"/>
      <c r="H48" s="27"/>
      <c r="I48" s="1"/>
    </row>
    <row r="49" spans="1:9" ht="15.75" customHeight="1">
      <c r="A49" s="1"/>
      <c r="B49" s="902"/>
      <c r="C49" s="840"/>
      <c r="D49" s="840"/>
      <c r="E49" s="840"/>
      <c r="F49" s="840"/>
      <c r="G49" s="840"/>
      <c r="H49" s="840"/>
      <c r="I49" s="1"/>
    </row>
    <row r="50" spans="1:9" ht="12.75">
      <c r="A50" s="1"/>
      <c r="B50" s="17"/>
      <c r="C50" s="17"/>
      <c r="D50" s="27"/>
      <c r="E50" s="27"/>
      <c r="F50" s="427"/>
      <c r="G50" s="227"/>
      <c r="H50" s="27"/>
      <c r="I50" s="1"/>
    </row>
    <row r="51" spans="1:9" ht="12.75">
      <c r="A51" s="1"/>
      <c r="B51" s="151"/>
      <c r="C51" s="151"/>
      <c r="D51" s="79"/>
      <c r="E51" s="27"/>
      <c r="F51" s="748"/>
      <c r="G51" s="27"/>
      <c r="H51" s="79"/>
      <c r="I51" s="1"/>
    </row>
    <row r="52" spans="1:9" ht="12.75">
      <c r="A52" s="1"/>
      <c r="B52" s="151"/>
      <c r="C52" s="151"/>
      <c r="D52" s="79"/>
      <c r="E52" s="27"/>
      <c r="F52" s="748"/>
      <c r="G52" s="27"/>
      <c r="H52" s="79"/>
      <c r="I52" s="1"/>
    </row>
    <row r="53" spans="1:9" ht="18">
      <c r="A53" s="1"/>
      <c r="B53" s="867"/>
      <c r="C53" s="840"/>
      <c r="D53" s="840"/>
      <c r="E53" s="840"/>
      <c r="F53" s="840"/>
      <c r="G53" s="840"/>
      <c r="H53" s="840"/>
      <c r="I53" s="1"/>
    </row>
    <row r="54" spans="1:9" ht="12.75">
      <c r="A54" s="1"/>
      <c r="B54" s="735"/>
      <c r="C54" s="151"/>
      <c r="D54" s="79"/>
      <c r="E54" s="170"/>
      <c r="F54" s="79"/>
      <c r="G54" s="227"/>
      <c r="H54" s="79"/>
      <c r="I54" s="1"/>
    </row>
    <row r="55" spans="1:9" ht="12.75">
      <c r="A55" s="1"/>
      <c r="B55" s="733"/>
      <c r="C55" s="17"/>
      <c r="D55" s="79"/>
      <c r="E55" s="163"/>
      <c r="F55" s="27"/>
      <c r="G55" s="321"/>
      <c r="H55" s="230"/>
      <c r="I55" s="1"/>
    </row>
    <row r="56" spans="1:9" ht="12.75">
      <c r="A56" s="1"/>
      <c r="B56" s="733"/>
      <c r="C56" s="17"/>
      <c r="D56" s="79"/>
      <c r="E56" s="79"/>
      <c r="F56" s="234"/>
      <c r="G56" s="301"/>
      <c r="H56" s="234"/>
      <c r="I56" s="1"/>
    </row>
    <row r="57" spans="1:9" ht="12.75" customHeight="1">
      <c r="A57" s="1"/>
      <c r="B57" s="864"/>
      <c r="C57" s="840"/>
      <c r="D57" s="840"/>
      <c r="E57" s="840"/>
      <c r="F57" s="840"/>
      <c r="G57" s="840"/>
      <c r="H57" s="840"/>
      <c r="I57" s="1"/>
    </row>
    <row r="58" spans="1:9" ht="12.75">
      <c r="A58" s="1"/>
      <c r="B58" s="733"/>
      <c r="C58" s="17"/>
      <c r="D58" s="79"/>
      <c r="E58" s="170"/>
      <c r="F58" s="27"/>
      <c r="G58" s="27"/>
      <c r="H58" s="27"/>
      <c r="I58" s="1"/>
    </row>
    <row r="59" spans="1:9" ht="12.75">
      <c r="A59" s="1"/>
      <c r="B59" s="318"/>
      <c r="C59" s="318"/>
      <c r="D59" s="175"/>
      <c r="E59" s="175"/>
      <c r="F59" s="175"/>
      <c r="G59" s="175"/>
      <c r="H59" s="175"/>
      <c r="I59" s="1"/>
    </row>
    <row r="60" spans="1:9" ht="12.75">
      <c r="A60" s="1"/>
      <c r="B60" s="318"/>
      <c r="C60" s="318"/>
      <c r="D60" s="175"/>
      <c r="E60" s="175"/>
      <c r="F60" s="175"/>
      <c r="G60" s="175"/>
      <c r="H60" s="175"/>
      <c r="I60" s="1"/>
    </row>
    <row r="61" spans="1:9" ht="12.75">
      <c r="A61" s="1"/>
      <c r="B61" s="175"/>
      <c r="C61" s="175"/>
      <c r="D61" s="175"/>
      <c r="E61" s="175"/>
      <c r="F61" s="175"/>
      <c r="G61" s="175"/>
      <c r="H61" s="175"/>
      <c r="I61" s="1"/>
    </row>
    <row r="62" spans="1:9" ht="12.75">
      <c r="A62" s="1"/>
      <c r="B62" s="175"/>
      <c r="C62" s="175"/>
      <c r="D62" s="175"/>
      <c r="E62" s="175"/>
      <c r="F62" s="175"/>
      <c r="G62" s="175"/>
      <c r="H62" s="175"/>
      <c r="I62" s="1"/>
    </row>
    <row r="63" spans="1:9" ht="12.75">
      <c r="A63" s="1"/>
      <c r="B63" s="175"/>
      <c r="C63" s="175"/>
      <c r="D63" s="175"/>
      <c r="E63" s="175"/>
      <c r="F63" s="175"/>
      <c r="G63" s="175"/>
      <c r="H63" s="175"/>
      <c r="I63" s="1"/>
    </row>
    <row r="64" spans="1:9" ht="12.75">
      <c r="A64" s="1"/>
      <c r="B64" s="175"/>
      <c r="C64" s="175"/>
      <c r="D64" s="175"/>
      <c r="E64" s="175"/>
      <c r="F64" s="175"/>
      <c r="G64" s="175"/>
      <c r="H64" s="175"/>
      <c r="I64" s="1"/>
    </row>
    <row r="65" spans="1:9" ht="12.75">
      <c r="A65" s="1"/>
      <c r="B65" s="175"/>
      <c r="C65" s="175"/>
      <c r="D65" s="175"/>
      <c r="E65" s="175"/>
      <c r="F65" s="175"/>
      <c r="G65" s="175"/>
      <c r="H65" s="175"/>
      <c r="I65" s="1"/>
    </row>
    <row r="66" spans="1:9" ht="12.75">
      <c r="A66" s="1"/>
      <c r="B66" s="175"/>
      <c r="C66" s="175"/>
      <c r="D66" s="175"/>
      <c r="E66" s="175"/>
      <c r="F66" s="175"/>
      <c r="G66" s="175"/>
      <c r="H66" s="175"/>
      <c r="I66" s="1"/>
    </row>
    <row r="67" spans="1:9" ht="12.75">
      <c r="A67" s="1"/>
      <c r="B67" s="175"/>
      <c r="C67" s="175"/>
      <c r="D67" s="175"/>
      <c r="E67" s="175"/>
      <c r="F67" s="175"/>
      <c r="G67" s="175"/>
      <c r="H67" s="175"/>
      <c r="I67" s="1"/>
    </row>
    <row r="68" spans="1:9" ht="12.75">
      <c r="A68" s="1"/>
      <c r="B68" s="175"/>
      <c r="C68" s="175"/>
      <c r="D68" s="175"/>
      <c r="E68" s="175"/>
      <c r="F68" s="175"/>
      <c r="G68" s="175"/>
      <c r="H68" s="175"/>
      <c r="I68" s="1"/>
    </row>
    <row r="69" spans="1:9" ht="12.75">
      <c r="A69" s="1"/>
      <c r="B69" s="1"/>
      <c r="C69" s="1"/>
      <c r="D69" s="1"/>
      <c r="E69" s="1"/>
      <c r="F69" s="1"/>
      <c r="G69" s="1"/>
      <c r="H69" s="1"/>
      <c r="I69" s="1"/>
    </row>
    <row r="70" spans="1:9" ht="12.75">
      <c r="A70" s="1"/>
      <c r="B70" s="1"/>
      <c r="C70" s="1"/>
      <c r="D70" s="1"/>
      <c r="E70" s="1"/>
      <c r="F70" s="1"/>
      <c r="G70" s="1"/>
      <c r="H70" s="1"/>
      <c r="I70" s="1"/>
    </row>
    <row r="71" spans="1:9" ht="12.75">
      <c r="A71" s="1"/>
      <c r="B71" s="1"/>
      <c r="C71" s="1"/>
      <c r="D71" s="1"/>
      <c r="E71" s="1"/>
      <c r="F71" s="1"/>
      <c r="G71" s="1"/>
      <c r="H71" s="1"/>
      <c r="I71" s="1"/>
    </row>
    <row r="72" spans="1:9" ht="12.75">
      <c r="A72" s="1"/>
      <c r="B72" s="1"/>
      <c r="C72" s="1"/>
      <c r="D72" s="1"/>
      <c r="E72" s="1"/>
      <c r="F72" s="1"/>
      <c r="G72" s="1"/>
      <c r="H72" s="1"/>
      <c r="I72" s="1"/>
    </row>
    <row r="73" spans="1:9" ht="12.75">
      <c r="A73" s="1"/>
      <c r="B73" s="1"/>
      <c r="C73" s="1"/>
      <c r="D73" s="1"/>
      <c r="E73" s="1"/>
      <c r="F73" s="1"/>
      <c r="G73" s="1"/>
      <c r="H73" s="1"/>
      <c r="I73" s="1"/>
    </row>
    <row r="74" spans="1:9" ht="12.75">
      <c r="A74" s="1"/>
      <c r="B74" s="1"/>
      <c r="C74" s="1"/>
      <c r="D74" s="1"/>
      <c r="E74" s="1"/>
      <c r="F74" s="1"/>
      <c r="G74" s="1"/>
      <c r="H74" s="1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</sheetData>
  <mergeCells count="15">
    <mergeCell ref="B1:H1"/>
    <mergeCell ref="B2:H2"/>
    <mergeCell ref="B7:H7"/>
    <mergeCell ref="B12:B13"/>
    <mergeCell ref="C12:C13"/>
    <mergeCell ref="B14:H14"/>
    <mergeCell ref="B18:H18"/>
    <mergeCell ref="B49:H49"/>
    <mergeCell ref="B53:H53"/>
    <mergeCell ref="B57:H57"/>
    <mergeCell ref="B25:H25"/>
    <mergeCell ref="B29:H29"/>
    <mergeCell ref="B35:H35"/>
    <mergeCell ref="B39:H39"/>
    <mergeCell ref="B45:H45"/>
  </mergeCells>
  <hyperlinks>
    <hyperlink ref="G13" r:id="rId1"/>
    <hyperlink ref="G15" r:id="rId2"/>
    <hyperlink ref="G24" r:id="rId3"/>
    <hyperlink ref="G37" r:id="rId4"/>
    <hyperlink ref="G38" r:id="rId5"/>
    <hyperlink ref="G40" r:id="rId6"/>
    <hyperlink ref="G44" r:id="rId7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72"/>
  <sheetViews>
    <sheetView workbookViewId="0">
      <selection activeCell="Q6" sqref="Q6"/>
    </sheetView>
  </sheetViews>
  <sheetFormatPr defaultColWidth="14.42578125" defaultRowHeight="15.75" customHeight="1"/>
  <cols>
    <col min="1" max="1" width="7.42578125" customWidth="1"/>
    <col min="2" max="2" width="9.5703125" customWidth="1"/>
    <col min="4" max="4" width="19.7109375" customWidth="1"/>
    <col min="5" max="5" width="22.140625" customWidth="1"/>
    <col min="6" max="6" width="33" customWidth="1"/>
    <col min="7" max="7" width="43" customWidth="1"/>
    <col min="8" max="8" width="28.5703125" customWidth="1"/>
    <col min="9" max="9" width="10.28515625" customWidth="1"/>
  </cols>
  <sheetData>
    <row r="1" spans="1:9" ht="31.5" customHeight="1">
      <c r="A1" s="1"/>
      <c r="B1" s="842" t="s">
        <v>2652</v>
      </c>
      <c r="C1" s="836"/>
      <c r="D1" s="836"/>
      <c r="E1" s="836"/>
      <c r="F1" s="836"/>
      <c r="G1" s="836"/>
      <c r="H1" s="837"/>
      <c r="I1" s="1"/>
    </row>
    <row r="2" spans="1:9" ht="22.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8" t="s">
        <v>11</v>
      </c>
      <c r="C3" s="18" t="s">
        <v>13</v>
      </c>
      <c r="D3" s="18" t="s">
        <v>14</v>
      </c>
      <c r="E3" s="698" t="s">
        <v>1884</v>
      </c>
      <c r="F3" s="18" t="s">
        <v>16</v>
      </c>
      <c r="G3" s="18" t="s">
        <v>17</v>
      </c>
      <c r="H3" s="18" t="s">
        <v>18</v>
      </c>
      <c r="I3" s="1"/>
    </row>
    <row r="4" spans="1:9" ht="89.25">
      <c r="A4" s="1"/>
      <c r="B4" s="18" t="s">
        <v>29</v>
      </c>
      <c r="C4" s="18" t="s">
        <v>30</v>
      </c>
      <c r="D4" s="36" t="s">
        <v>2465</v>
      </c>
      <c r="E4" s="496" t="s">
        <v>2653</v>
      </c>
      <c r="F4" s="36" t="s">
        <v>2654</v>
      </c>
      <c r="G4" s="271" t="e">
        <f>HYPERLINK("https://go.mail.ru/search_video?fm=1&amp;rf=956636&amp;q=%D0%B2%D0%B8%D0%B4%D0%B5%D0%BE%D1%83%D1%80%D0%BE%D0%BA+%C2%AB%D0%A3%D0%BC+%D1%81%D0%B5%D1%80%D0%B4%D1%86%D0%B0%C2%BB+%D0%B8+%C2%AB%D1%83%D0%BC+%D1%83%D0%BC%D0%B0%C2%BB+%D1%83+%D0%BB%D1%8E%D0%B1%D0%B8%D0%BC%"&amp;"D1%8B%D1%85+%D0%B3%D0%B5%D1%80%D0%BE%D0%B5%D0%B2+%D0%B2%D0%BE%D0%B9%D0%BD%D0%B0+%D0%B8+%D0%BC%D0%B8%D1%80&amp;d=7535988716402013504&amp;sig=d49c6c30bd&amp;s=youtube","Посмотреть видеоурок, пройдя по ссылке, ознакомиться с таблицей в ВК")</f>
        <v>#VALUE!</v>
      </c>
      <c r="H4" s="284" t="s">
        <v>2655</v>
      </c>
      <c r="I4" s="1"/>
    </row>
    <row r="5" spans="1:9" ht="53.25" customHeight="1">
      <c r="A5" s="1"/>
      <c r="B5" s="18" t="s">
        <v>77</v>
      </c>
      <c r="C5" s="18" t="s">
        <v>79</v>
      </c>
      <c r="D5" s="36" t="s">
        <v>2465</v>
      </c>
      <c r="E5" s="20" t="s">
        <v>2656</v>
      </c>
      <c r="F5" s="28" t="s">
        <v>2446</v>
      </c>
      <c r="G5" s="474" t="str">
        <f>HYPERLINK("https://resh.edu.ru/subject/lesson/3988/start/104732/","Изучить материал по ссылке В прикрепленном файле - опорная схема. Необходимо перенести  её в тетрадь, сделав более читаемой и красочной.
Прислать фото вашей схемы учителю в ВК.")</f>
        <v>Изучить материал по ссылке В прикрепленном файле - опорная схема. Необходимо перенести  её в тетрадь, сделав более читаемой и красочной.
Прислать фото вашей схемы учителю в ВК.</v>
      </c>
      <c r="H5" s="30" t="s">
        <v>2447</v>
      </c>
      <c r="I5" s="1"/>
    </row>
    <row r="6" spans="1:9" ht="165.75">
      <c r="A6" s="1"/>
      <c r="B6" s="18" t="s">
        <v>99</v>
      </c>
      <c r="C6" s="18" t="s">
        <v>101</v>
      </c>
      <c r="D6" s="28" t="s">
        <v>31</v>
      </c>
      <c r="E6" s="449" t="s">
        <v>2657</v>
      </c>
      <c r="F6" s="458" t="s">
        <v>2441</v>
      </c>
      <c r="G6" s="61" t="s">
        <v>3042</v>
      </c>
      <c r="H6" s="61" t="str">
        <f>HYPERLINK("https://www.yaklass.ru/testwork","На сайте «ЯКласс» выполнить Домашнюю работу по теме ""Применение производной для исследования функций на монотонность и экстремумы"".
Если нет технической возможности: решить карточку (подробности в ВК)")</f>
        <v>На сайте «ЯКласс» выполнить Домашнюю работу по теме "Применение производной для исследования функций на монотонность и экстремумы".
Если нет технической возможности: решить карточку (подробности в ВК)</v>
      </c>
      <c r="I6" s="1"/>
    </row>
    <row r="7" spans="1:9" ht="19.5" customHeight="1">
      <c r="A7" s="1"/>
      <c r="B7" s="901" t="s">
        <v>128</v>
      </c>
      <c r="C7" s="836"/>
      <c r="D7" s="836"/>
      <c r="E7" s="836"/>
      <c r="F7" s="836"/>
      <c r="G7" s="836"/>
      <c r="H7" s="837"/>
      <c r="I7" s="1"/>
    </row>
    <row r="8" spans="1:9" ht="25.5">
      <c r="A8" s="1"/>
      <c r="B8" s="18" t="s">
        <v>142</v>
      </c>
      <c r="C8" s="18" t="s">
        <v>145</v>
      </c>
      <c r="D8" s="30" t="s">
        <v>31</v>
      </c>
      <c r="E8" s="449" t="s">
        <v>2658</v>
      </c>
      <c r="F8" s="28" t="s">
        <v>2443</v>
      </c>
      <c r="G8" s="22" t="e">
        <f>HYPERLINK("https://yandex.ru/video/preview/?filmId=2244267936996009805&amp;from=tabbar&amp;parent-reqid=1587665155829306-1129435698478513423600121-production-app-host-man-web-yp-82&amp;text=%D0%BF%D0%BE%D0%BB%D1%83%D0%BF%D1%80%D0%BE%D0%B2%D0%BE%D0%B4%D0%BD%D0%B8%D0%BA%D0%BE%D0%"&amp;"B2%D1%8B%D0%B5+%D0%BF%D1%80%D0%B8%D0%B1%D0%BE%D1%80%D1%8B","посмотреть фильм")</f>
        <v>#VALUE!</v>
      </c>
      <c r="H8" s="28" t="s">
        <v>2444</v>
      </c>
      <c r="I8" s="1"/>
    </row>
    <row r="9" spans="1:9" ht="63.75">
      <c r="A9" s="1"/>
      <c r="B9" s="18" t="s">
        <v>166</v>
      </c>
      <c r="C9" s="18" t="s">
        <v>167</v>
      </c>
      <c r="D9" s="36" t="s">
        <v>81</v>
      </c>
      <c r="E9" s="73" t="s">
        <v>2659</v>
      </c>
      <c r="F9" s="558" t="s">
        <v>2488</v>
      </c>
      <c r="G9" s="360" t="s">
        <v>1333</v>
      </c>
      <c r="H9" s="36" t="s">
        <v>55</v>
      </c>
      <c r="I9" s="1"/>
    </row>
    <row r="10" spans="1:9" ht="38.25">
      <c r="A10" s="1"/>
      <c r="B10" s="847" t="s">
        <v>187</v>
      </c>
      <c r="C10" s="847" t="s">
        <v>189</v>
      </c>
      <c r="D10" s="36" t="s">
        <v>598</v>
      </c>
      <c r="E10" s="449" t="s">
        <v>2660</v>
      </c>
      <c r="F10" s="30" t="s">
        <v>2498</v>
      </c>
      <c r="G10" s="30" t="s">
        <v>2499</v>
      </c>
      <c r="H10" s="30" t="s">
        <v>2499</v>
      </c>
      <c r="I10" s="1"/>
    </row>
    <row r="11" spans="1:9" ht="25.5">
      <c r="A11" s="1"/>
      <c r="B11" s="848"/>
      <c r="C11" s="848"/>
      <c r="D11" s="30" t="s">
        <v>81</v>
      </c>
      <c r="E11" s="449" t="s">
        <v>2661</v>
      </c>
      <c r="F11" s="30" t="s">
        <v>2449</v>
      </c>
      <c r="G11" s="30" t="s">
        <v>2450</v>
      </c>
      <c r="H11" s="30" t="s">
        <v>2451</v>
      </c>
      <c r="I11" s="1"/>
    </row>
    <row r="12" spans="1:9" ht="38.25">
      <c r="A12" s="1"/>
      <c r="B12" s="18" t="s">
        <v>433</v>
      </c>
      <c r="C12" s="18" t="s">
        <v>434</v>
      </c>
      <c r="D12" s="30" t="s">
        <v>81</v>
      </c>
      <c r="E12" s="198" t="s">
        <v>2662</v>
      </c>
      <c r="F12" s="36" t="s">
        <v>2453</v>
      </c>
      <c r="G12" s="30" t="s">
        <v>1395</v>
      </c>
      <c r="H12" s="30" t="s">
        <v>55</v>
      </c>
      <c r="I12" s="1"/>
    </row>
    <row r="13" spans="1:9" ht="38.25">
      <c r="A13" s="1"/>
      <c r="B13" s="847" t="s">
        <v>1091</v>
      </c>
      <c r="C13" s="847" t="s">
        <v>1092</v>
      </c>
      <c r="D13" s="30" t="s">
        <v>31</v>
      </c>
      <c r="E13" s="695" t="s">
        <v>2663</v>
      </c>
      <c r="F13" s="28" t="s">
        <v>2468</v>
      </c>
      <c r="G13" s="22" t="e">
        <f>HYPERLINK("https://yandex.ru/video/preview/?filmId=6057863503457839472&amp;from=tabbar&amp;text=%D0%92%D0%BD%D0%B5%D1%88%D0%BD%D0%B8%D0%B5+%D0%B8%D1%81%D1%82%D0%BE%D1%87%D0%BD%D0%B8%D0%BA%D0%B8+%D1%80%D0%B5%D0%B3%D1%83%D0%BB%D0%B8%D1%80%D0%BE%D0%B2%D0%B0%D0%BD%D0%B8%D0%B5+%"&amp;"D0%B2%D0%BD%D1%83%D1%82%D1%80%D0%B5%D0%BD%D0%BD%D0%B8%D1%85+%D1%80%D0%B8%D1%82%D0%BC%D0%BE%D0%B2+%D1%87%D0%B5%D0%BB%D0%BE%D0%B2%D0%B5%D0%BA%D0%B0","посмотреть видеоурок")</f>
        <v>#VALUE!</v>
      </c>
      <c r="H13" s="30" t="s">
        <v>55</v>
      </c>
      <c r="I13" s="1"/>
    </row>
    <row r="14" spans="1:9" ht="39" customHeight="1">
      <c r="A14" s="1"/>
      <c r="B14" s="848"/>
      <c r="C14" s="848"/>
      <c r="D14" s="30" t="s">
        <v>31</v>
      </c>
      <c r="E14" s="695" t="s">
        <v>2664</v>
      </c>
      <c r="F14" s="222" t="s">
        <v>2462</v>
      </c>
      <c r="G14" s="750" t="s">
        <v>2463</v>
      </c>
      <c r="H14" s="751" t="s">
        <v>55</v>
      </c>
      <c r="I14" s="1"/>
    </row>
    <row r="15" spans="1:9" ht="22.5" customHeight="1">
      <c r="A15" s="1"/>
      <c r="B15" s="835" t="s">
        <v>219</v>
      </c>
      <c r="C15" s="836"/>
      <c r="D15" s="836"/>
      <c r="E15" s="836"/>
      <c r="F15" s="836"/>
      <c r="G15" s="836"/>
      <c r="H15" s="837"/>
      <c r="I15" s="1"/>
    </row>
    <row r="16" spans="1:9" ht="38.25">
      <c r="A16" s="1"/>
      <c r="B16" s="157">
        <v>1</v>
      </c>
      <c r="C16" s="157" t="s">
        <v>30</v>
      </c>
      <c r="D16" s="28" t="s">
        <v>31</v>
      </c>
      <c r="E16" s="73" t="s">
        <v>2665</v>
      </c>
      <c r="F16" s="36" t="s">
        <v>2468</v>
      </c>
      <c r="G16" s="61" t="e">
        <f>HYPERLINK("https://yandex.ru/video/preview/?filmId=6057863503457839472&amp;from=tabbar&amp;text=%D0%92%D0%BD%D0%B5%D1%88%D0%BD%D0%B8%D0%B5+%D0%B8%D1%81%D1%82%D0%BE%D1%87%D0%BD%D0%B8%D0%BA%D0%B8+%D1%80%D0%B5%D0%B3%D1%83%D0%BB%D0%B8%D1%80%D0%BE%D0%B2%D0%B0%D0%BD%D0%B8%D0%B5+%"&amp;"D0%B2%D0%BD%D1%83%D1%82%D1%80%D0%B5%D0%BD%D0%BD%D0%B8%D1%85+%D1%80%D0%B8%D1%82%D0%BC%D0%BE%D0%B2+%D1%87%D0%B5%D0%BB%D0%BE%D0%B2%D0%B5%D0%BA%D0%B0","посмотреть видеоурок")</f>
        <v>#VALUE!</v>
      </c>
      <c r="H16" s="67" t="s">
        <v>55</v>
      </c>
      <c r="I16" s="1"/>
    </row>
    <row r="17" spans="1:9" ht="127.5">
      <c r="A17" s="1"/>
      <c r="B17" s="752">
        <v>2</v>
      </c>
      <c r="C17" s="752" t="s">
        <v>79</v>
      </c>
      <c r="D17" s="28" t="s">
        <v>31</v>
      </c>
      <c r="E17" s="73" t="s">
        <v>2666</v>
      </c>
      <c r="F17" s="713" t="s">
        <v>2476</v>
      </c>
      <c r="G17" s="22" t="s">
        <v>3043</v>
      </c>
      <c r="H17" s="61" t="str">
        <f>HYPERLINK("https://www.yaklass.ru/p/geometria/10-klass/mnogogranniki-11037/pravilnye-mnogogranniki-12127","На сайте «ЯКласс» выполнить задания 4-5 по теме ""Правильные многогранники"".
Если нет технической возможности: решить карточку (подробности в ВК)")</f>
        <v>На сайте «ЯКласс» выполнить задания 4-5 по теме "Правильные многогранники".
Если нет технической возможности: решить карточку (подробности в ВК)</v>
      </c>
      <c r="I17" s="1"/>
    </row>
    <row r="18" spans="1:9" ht="38.25">
      <c r="A18" s="1"/>
      <c r="B18" s="157">
        <v>3</v>
      </c>
      <c r="C18" s="157" t="s">
        <v>101</v>
      </c>
      <c r="D18" s="80" t="s">
        <v>2465</v>
      </c>
      <c r="E18" s="73" t="s">
        <v>2667</v>
      </c>
      <c r="F18" s="465" t="s">
        <v>2514</v>
      </c>
      <c r="G18" s="360" t="s">
        <v>1333</v>
      </c>
      <c r="H18" s="36" t="s">
        <v>55</v>
      </c>
      <c r="I18" s="1"/>
    </row>
    <row r="19" spans="1:9" ht="12.75" customHeight="1">
      <c r="A19" s="1"/>
      <c r="B19" s="919" t="s">
        <v>128</v>
      </c>
      <c r="C19" s="836"/>
      <c r="D19" s="836"/>
      <c r="E19" s="836"/>
      <c r="F19" s="836"/>
      <c r="G19" s="836"/>
      <c r="H19" s="837"/>
      <c r="I19" s="1"/>
    </row>
    <row r="20" spans="1:9" ht="89.25">
      <c r="A20" s="1"/>
      <c r="B20" s="157" t="s">
        <v>142</v>
      </c>
      <c r="C20" s="157" t="s">
        <v>145</v>
      </c>
      <c r="D20" s="36" t="s">
        <v>598</v>
      </c>
      <c r="E20" s="289" t="s">
        <v>2668</v>
      </c>
      <c r="F20" s="36" t="s">
        <v>2480</v>
      </c>
      <c r="G20" s="36" t="s">
        <v>2481</v>
      </c>
      <c r="H20" s="36" t="s">
        <v>2482</v>
      </c>
      <c r="I20" s="1"/>
    </row>
    <row r="21" spans="1:9" ht="25.5">
      <c r="A21" s="1"/>
      <c r="B21" s="157" t="s">
        <v>166</v>
      </c>
      <c r="C21" s="157" t="s">
        <v>167</v>
      </c>
      <c r="D21" s="36" t="s">
        <v>31</v>
      </c>
      <c r="E21" s="289" t="s">
        <v>2669</v>
      </c>
      <c r="F21" s="80" t="s">
        <v>2491</v>
      </c>
      <c r="G21" s="96" t="str">
        <f>HYPERLINK("https://drive.google.com/open?id=1wVu1HHQhTRbjUbeh1QxCZRO5TDEhy1QK","посмотреть видеоурок")</f>
        <v>посмотреть видеоурок</v>
      </c>
      <c r="H21" s="80" t="s">
        <v>2492</v>
      </c>
      <c r="I21" s="1"/>
    </row>
    <row r="22" spans="1:9" ht="38.25">
      <c r="A22" s="1"/>
      <c r="B22" s="847" t="s">
        <v>187</v>
      </c>
      <c r="C22" s="847" t="s">
        <v>189</v>
      </c>
      <c r="D22" s="36" t="s">
        <v>598</v>
      </c>
      <c r="E22" s="753" t="s">
        <v>2670</v>
      </c>
      <c r="F22" s="80" t="s">
        <v>2671</v>
      </c>
      <c r="G22" s="80" t="s">
        <v>2672</v>
      </c>
      <c r="H22" s="80" t="s">
        <v>2091</v>
      </c>
      <c r="I22" s="1"/>
    </row>
    <row r="23" spans="1:9" ht="51">
      <c r="A23" s="1"/>
      <c r="B23" s="848"/>
      <c r="C23" s="848"/>
      <c r="D23" s="28" t="s">
        <v>31</v>
      </c>
      <c r="E23" s="708" t="s">
        <v>2673</v>
      </c>
      <c r="F23" s="715" t="s">
        <v>2674</v>
      </c>
      <c r="G23" s="193" t="str">
        <f>HYPERLINK("https://www.youtube.com/watch?v=t8UujSnK6Pk&amp;t=18s","Государственная граница. Фильм 1. Мы наш, мы новый... 2 серия ")</f>
        <v xml:space="preserve">Государственная граница. Фильм 1. Мы наш, мы новый... 2 серия </v>
      </c>
      <c r="H23" s="80" t="s">
        <v>55</v>
      </c>
      <c r="I23" s="1"/>
    </row>
    <row r="24" spans="1:9" ht="51">
      <c r="A24" s="625"/>
      <c r="B24" s="157" t="s">
        <v>433</v>
      </c>
      <c r="C24" s="157" t="s">
        <v>434</v>
      </c>
      <c r="D24" s="36" t="s">
        <v>31</v>
      </c>
      <c r="E24" s="708" t="s">
        <v>2675</v>
      </c>
      <c r="F24" s="80" t="s">
        <v>2503</v>
      </c>
      <c r="G24" s="96" t="e">
        <f>HYPERLINK("https://yandex.ru/video/preview/?filmId=9935291800579401080&amp;from=tabbar&amp;parent-reqid=1587663832590694-1783514595647667128300125-production-app-host-vla-web-yp-178&amp;text=%D0%90%D1%81%D1%82%D1%80%D0%BE%D0%BD%D0%BE%D0%BC%D0%B8%D1%87%D0%B5%D1%81%D0%BA%D0%B8%D0"&amp;"%B5+%D0%BD%D0%B0%D0%B1%D0%BB%D1%8E%D0%B4%D0%B5%D0%BD%D0%B8%D1%8F+%D0%B8+%D0%BB%D0%B0%D0%B1%D0%BE%D1%80%D0%B0%D1%82%D0%BE%D1%80%D0%BD%D1%8B%D0%B5+%D0%BE%D0%BF%D1%8B%D1%82%D1%8B+%D0%BF%D0%BE+%D0%B8%D0%B7%D0%BC%D0%B5%D1%80%D0%B5%D0%BD%D0%B8%D1%8E+%D1%81%D0%B"&amp;"A%D0%BE%D1%80%D0%BE%D1%81%D1%82%D0%B8+%D1%81%D0%B2%D0%B5%D1%82%D0%B0.","посмотреть видеоурок")</f>
        <v>#VALUE!</v>
      </c>
      <c r="H24" s="80" t="s">
        <v>55</v>
      </c>
      <c r="I24" s="625"/>
    </row>
    <row r="25" spans="1:9" ht="18" customHeight="1">
      <c r="A25" s="1"/>
      <c r="B25" s="920" t="s">
        <v>252</v>
      </c>
      <c r="C25" s="836"/>
      <c r="D25" s="836"/>
      <c r="E25" s="836"/>
      <c r="F25" s="836"/>
      <c r="G25" s="836"/>
      <c r="H25" s="837"/>
      <c r="I25" s="1"/>
    </row>
    <row r="26" spans="1:9" ht="38.25">
      <c r="A26" s="1"/>
      <c r="B26" s="743" t="s">
        <v>29</v>
      </c>
      <c r="C26" s="157" t="s">
        <v>30</v>
      </c>
      <c r="D26" s="36" t="s">
        <v>2465</v>
      </c>
      <c r="E26" s="496" t="s">
        <v>2676</v>
      </c>
      <c r="F26" s="30" t="s">
        <v>2677</v>
      </c>
      <c r="G26" s="61" t="str">
        <f>HYPERLINK("https://resh.edu.ru/subject/lesson/6285/start/132974/","Посмотреть видеоурок или ознакомиться с документом в ВК")</f>
        <v>Посмотреть видеоурок или ознакомиться с документом в ВК</v>
      </c>
      <c r="H26" s="754" t="s">
        <v>380</v>
      </c>
      <c r="I26" s="1"/>
    </row>
    <row r="27" spans="1:9" ht="38.25">
      <c r="A27" s="1"/>
      <c r="B27" s="743" t="s">
        <v>77</v>
      </c>
      <c r="C27" s="157" t="s">
        <v>79</v>
      </c>
      <c r="D27" s="36" t="s">
        <v>320</v>
      </c>
      <c r="E27" s="496" t="s">
        <v>2678</v>
      </c>
      <c r="F27" s="30" t="s">
        <v>2436</v>
      </c>
      <c r="G27" s="688" t="str">
        <f>HYPERLINK("https://resh.edu.ru/subject/lesson/3645/main/35622/","Посмотреть видеоурок ИЛИ ознакомиться с документом в ВК. Выполнить тест (документ в ВК, АСУ)")</f>
        <v>Посмотреть видеоурок ИЛИ ознакомиться с документом в ВК. Выполнить тест (документ в ВК, АСУ)</v>
      </c>
      <c r="H27" s="284" t="s">
        <v>2437</v>
      </c>
      <c r="I27" s="1"/>
    </row>
    <row r="28" spans="1:9" ht="102">
      <c r="A28" s="1"/>
      <c r="B28" s="743" t="s">
        <v>99</v>
      </c>
      <c r="C28" s="157" t="s">
        <v>101</v>
      </c>
      <c r="D28" s="85" t="s">
        <v>31</v>
      </c>
      <c r="E28" s="20" t="s">
        <v>2679</v>
      </c>
      <c r="F28" s="458" t="s">
        <v>2518</v>
      </c>
      <c r="G28" s="716" t="str">
        <f>HYPERLINK("https://www.yaklass.ru/p/algebra/10-klass/proizvodnaia-9147/primenenie-proizvodnoi-dlia-issledovaniia-funktcii-na-monotonnost-i-ekstr_-11226","На сайте «ЯКласс» выполнить Тренировку по теме ""Применение производной для исследования функций на монотонность и экстремумы"" 
Если нет технической возможности: решить карточку (подробности в ВК)")</f>
        <v>На сайте «ЯКласс» выполнить Тренировку по теме "Применение производной для исследования функций на монотонность и экстремумы" 
Если нет технической возможности: решить карточку (подробности в ВК)</v>
      </c>
      <c r="H28" s="716" t="str">
        <f>HYPERLINK("https://www.yaklass.ru/testwork","На сайте «ЯКласс» выполнить проверочную работу по теме ""Применение производной для исследования функций на монотонность и экстремумы"".
Если нет технической возможности: решить задания карточку (подробности в ВК)")</f>
        <v>На сайте «ЯКласс» выполнить проверочную работу по теме "Применение производной для исследования функций на монотонность и экстремумы".
Если нет технической возможности: решить задания карточку (подробности в ВК)</v>
      </c>
      <c r="I28" s="1"/>
    </row>
    <row r="29" spans="1:9" ht="12.75" customHeight="1">
      <c r="A29" s="1"/>
      <c r="B29" s="901" t="s">
        <v>128</v>
      </c>
      <c r="C29" s="836"/>
      <c r="D29" s="836"/>
      <c r="E29" s="836"/>
      <c r="F29" s="836"/>
      <c r="G29" s="836"/>
      <c r="H29" s="837"/>
      <c r="I29" s="1"/>
    </row>
    <row r="30" spans="1:9" ht="38.25">
      <c r="A30" s="1"/>
      <c r="B30" s="572" t="s">
        <v>142</v>
      </c>
      <c r="C30" s="18" t="s">
        <v>145</v>
      </c>
      <c r="D30" s="30" t="s">
        <v>598</v>
      </c>
      <c r="E30" s="449" t="s">
        <v>2680</v>
      </c>
      <c r="F30" s="28" t="s">
        <v>2524</v>
      </c>
      <c r="G30" s="22" t="str">
        <f>HYPERLINK("https://drive.google.com/open?id=1w93294GeXQjFWruQ242vt9J3Uuk4xFQQ","посмотреть видеоурок")</f>
        <v>посмотреть видеоурок</v>
      </c>
      <c r="H30" s="28" t="s">
        <v>2525</v>
      </c>
      <c r="I30" s="1"/>
    </row>
    <row r="31" spans="1:9" ht="76.5">
      <c r="A31" s="1"/>
      <c r="B31" s="572" t="s">
        <v>166</v>
      </c>
      <c r="C31" s="18" t="s">
        <v>167</v>
      </c>
      <c r="D31" s="394" t="s">
        <v>31</v>
      </c>
      <c r="E31" s="449" t="s">
        <v>2681</v>
      </c>
      <c r="F31" s="30" t="s">
        <v>2529</v>
      </c>
      <c r="G31" s="193" t="str">
        <f>HYPERLINK("https://inf-ege.sdamgia.ru/user_stat","Вся группа (синхронно). Решить вариант, назначенный в Решу ЕГЭ. По всем возникающим вопросам и сложностям писать в беседу ВК. 
 При невозможности подключения: выполнить вариант во вложенном файле АСУ РСО.")</f>
        <v>Вся группа (синхронно). Решить вариант, назначенный в Решу ЕГЭ. По всем возникающим вопросам и сложностям писать в беседу ВК. 
 При невозможности подключения: выполнить вариант во вложенном файле АСУ РСО.</v>
      </c>
      <c r="H31" s="30" t="s">
        <v>380</v>
      </c>
      <c r="I31" s="1"/>
    </row>
    <row r="32" spans="1:9" ht="140.25">
      <c r="A32" s="1"/>
      <c r="B32" s="572" t="s">
        <v>187</v>
      </c>
      <c r="C32" s="157" t="s">
        <v>189</v>
      </c>
      <c r="D32" s="394" t="s">
        <v>31</v>
      </c>
      <c r="E32" s="449" t="s">
        <v>2682</v>
      </c>
      <c r="F32" s="755" t="s">
        <v>2533</v>
      </c>
      <c r="G32" s="756" t="s">
        <v>3044</v>
      </c>
      <c r="H32" s="756" t="str">
        <f>HYPERLINK("https://www.yaklass.ru/p/algebra/10-klass/proizvodnaia-9147/postroenie-grafikov-funktcii-11227","На сайте «ЯКласс» выполнить задания 4-6 по теме ""Построение графиков функции"".
Если нет технической возможности: решить карточку (подробности в ВК)")</f>
        <v>На сайте «ЯКласс» выполнить задания 4-6 по теме "Построение графиков функции".
Если нет технической возможности: решить карточку (подробности в ВК)</v>
      </c>
      <c r="I32" s="1"/>
    </row>
    <row r="33" spans="1:9" ht="38.25">
      <c r="A33" s="1"/>
      <c r="B33" s="873" t="s">
        <v>433</v>
      </c>
      <c r="C33" s="847" t="s">
        <v>434</v>
      </c>
      <c r="D33" s="394" t="s">
        <v>598</v>
      </c>
      <c r="E33" s="449" t="s">
        <v>2683</v>
      </c>
      <c r="F33" s="28" t="s">
        <v>2535</v>
      </c>
      <c r="G33" s="29" t="s">
        <v>2536</v>
      </c>
      <c r="H33" s="28" t="s">
        <v>380</v>
      </c>
      <c r="I33" s="1"/>
    </row>
    <row r="34" spans="1:9" ht="63.75">
      <c r="A34" s="1"/>
      <c r="B34" s="848"/>
      <c r="C34" s="848"/>
      <c r="D34" s="333" t="s">
        <v>2572</v>
      </c>
      <c r="E34" s="725" t="s">
        <v>2684</v>
      </c>
      <c r="F34" s="360" t="s">
        <v>2576</v>
      </c>
      <c r="G34" s="360" t="s">
        <v>2577</v>
      </c>
      <c r="H34" s="360" t="s">
        <v>2578</v>
      </c>
      <c r="I34" s="1"/>
    </row>
    <row r="35" spans="1:9" ht="18.75" customHeight="1">
      <c r="A35" s="1"/>
      <c r="B35" s="863" t="s">
        <v>278</v>
      </c>
      <c r="C35" s="836"/>
      <c r="D35" s="836"/>
      <c r="E35" s="836"/>
      <c r="F35" s="836"/>
      <c r="G35" s="836"/>
      <c r="H35" s="837"/>
      <c r="I35" s="1"/>
    </row>
    <row r="36" spans="1:9" ht="38.25">
      <c r="A36" s="1"/>
      <c r="B36" s="743" t="s">
        <v>29</v>
      </c>
      <c r="C36" s="157" t="s">
        <v>30</v>
      </c>
      <c r="D36" s="36" t="s">
        <v>31</v>
      </c>
      <c r="E36" s="722" t="s">
        <v>2685</v>
      </c>
      <c r="F36" s="30" t="s">
        <v>2544</v>
      </c>
      <c r="G36" s="61" t="e">
        <f>HYPERLINK("https://yandex.ru/video/preview/?filmId=5418353477023541012&amp;text=%D0%97%D0%B0%D1%80%D0%BE%D0%B6%D0%B4%D0%B5%D0%BD%D0%B8%D0%B5%20%D0%BA%D0%B2%D0%B0%D0%BD%D1%82%D0%BE%D0%B2%D0%BE%D0%B9%20%D1%82%D0%B5%D0%BE%D1%80%D0%B8%D0%B8.%20%D0%AD%D0%BA%D1%81%D0%BF%D0%B5"&amp;"%D1%80%D0%B8%D0%BC%D0%B5%D0%BD%D1%82%D0%B0%D0%BB%D1%8C%D0%BD%D0%BE%D0%B5%20%D0%B8%D0%B7%D1%83%D1%87%D0%B5%D0%BD%D0%B8%D0%B5%20%D1%82%D0%B5%D0%BF%D0%BB%D0%BE%D0%B2%D0%BE%D0%B3%D0%BE%20%D0%B8%D0%B7%D0%BB%D1%83%D1%87%D0%B5%D0%BD%D0%B8%D1%8F.&amp;path=wizard&amp;pare"&amp;"nt-reqid=1587664796302547-213119205659549194300195-production-app-host-man-web-yp-310&amp;redircnt=1587664929.1","посмотреть фильм")</f>
        <v>#VALUE!</v>
      </c>
      <c r="H36" s="30" t="s">
        <v>55</v>
      </c>
      <c r="I36" s="1"/>
    </row>
    <row r="37" spans="1:9" ht="38.25">
      <c r="A37" s="1"/>
      <c r="B37" s="743" t="s">
        <v>77</v>
      </c>
      <c r="C37" s="157" t="s">
        <v>79</v>
      </c>
      <c r="D37" s="36" t="s">
        <v>31</v>
      </c>
      <c r="E37" s="722" t="s">
        <v>2686</v>
      </c>
      <c r="F37" s="30" t="s">
        <v>1636</v>
      </c>
      <c r="G37" s="56" t="s">
        <v>2549</v>
      </c>
      <c r="H37" s="67" t="s">
        <v>2556</v>
      </c>
      <c r="I37" s="1"/>
    </row>
    <row r="38" spans="1:9" ht="38.25">
      <c r="A38" s="1"/>
      <c r="B38" s="743" t="s">
        <v>99</v>
      </c>
      <c r="C38" s="157" t="s">
        <v>101</v>
      </c>
      <c r="D38" s="30" t="s">
        <v>598</v>
      </c>
      <c r="E38" s="449" t="s">
        <v>2687</v>
      </c>
      <c r="F38" s="746" t="s">
        <v>2559</v>
      </c>
      <c r="G38" s="746" t="s">
        <v>2561</v>
      </c>
      <c r="H38" s="30" t="s">
        <v>380</v>
      </c>
      <c r="I38" s="1"/>
    </row>
    <row r="39" spans="1:9" ht="12.75" customHeight="1">
      <c r="A39" s="1"/>
      <c r="B39" s="901" t="s">
        <v>128</v>
      </c>
      <c r="C39" s="836"/>
      <c r="D39" s="836"/>
      <c r="E39" s="836"/>
      <c r="F39" s="836"/>
      <c r="G39" s="836"/>
      <c r="H39" s="837"/>
      <c r="I39" s="1"/>
    </row>
    <row r="40" spans="1:9" ht="51">
      <c r="A40" s="1"/>
      <c r="B40" s="743" t="s">
        <v>142</v>
      </c>
      <c r="C40" s="157" t="s">
        <v>145</v>
      </c>
      <c r="D40" s="36" t="s">
        <v>2562</v>
      </c>
      <c r="E40" s="449" t="s">
        <v>2688</v>
      </c>
      <c r="F40" s="428" t="s">
        <v>2564</v>
      </c>
      <c r="G40" s="193" t="str">
        <f>HYPERLINK("http://kpolyakov.spb.ru/school/test10bu/48.htm","Выполнить тест по ссылке. Изучить материал параграфа 77 и записать выводы в тетрадь.")</f>
        <v>Выполнить тест по ссылке. Изучить материал параграфа 77 и записать выводы в тетрадь.</v>
      </c>
      <c r="H40" s="30" t="s">
        <v>380</v>
      </c>
      <c r="I40" s="1"/>
    </row>
    <row r="41" spans="1:9" ht="127.5">
      <c r="A41" s="1"/>
      <c r="B41" s="743" t="s">
        <v>166</v>
      </c>
      <c r="C41" s="157" t="s">
        <v>167</v>
      </c>
      <c r="D41" s="584" t="s">
        <v>31</v>
      </c>
      <c r="E41" s="74" t="s">
        <v>2689</v>
      </c>
      <c r="F41" s="458" t="s">
        <v>2476</v>
      </c>
      <c r="G41" s="61" t="s">
        <v>3045</v>
      </c>
      <c r="H41" s="61" t="str">
        <f>HYPERLINK("https://www.yaklass.ru/p/geometria/10-klass/mnogogranniki-11037/pravilnye-mnogogranniki-12127","На сайте «ЯКласс» выполнить Домашнюю работу по теме ""Правильные многогранники"".
 Если нет технической возможности: решить карточку (подробности в ВК)")</f>
        <v>На сайте «ЯКласс» выполнить Домашнюю работу по теме "Правильные многогранники".
 Если нет технической возможности: решить карточку (подробности в ВК)</v>
      </c>
      <c r="I41" s="1"/>
    </row>
    <row r="42" spans="1:9" ht="38.25">
      <c r="A42" s="1"/>
      <c r="B42" s="743" t="s">
        <v>187</v>
      </c>
      <c r="C42" s="157" t="s">
        <v>189</v>
      </c>
      <c r="D42" s="36" t="s">
        <v>598</v>
      </c>
      <c r="E42" s="74" t="s">
        <v>2690</v>
      </c>
      <c r="F42" s="80" t="s">
        <v>2691</v>
      </c>
      <c r="G42" s="80" t="s">
        <v>2692</v>
      </c>
      <c r="H42" s="80" t="s">
        <v>2091</v>
      </c>
      <c r="I42" s="1"/>
    </row>
    <row r="43" spans="1:9" ht="51">
      <c r="A43" s="1"/>
      <c r="B43" s="743" t="s">
        <v>433</v>
      </c>
      <c r="C43" s="157" t="s">
        <v>434</v>
      </c>
      <c r="D43" s="30" t="s">
        <v>1118</v>
      </c>
      <c r="E43" s="705" t="s">
        <v>2693</v>
      </c>
      <c r="F43" s="704" t="s">
        <v>2485</v>
      </c>
      <c r="G43" s="61" t="s">
        <v>2486</v>
      </c>
      <c r="H43" s="704" t="s">
        <v>55</v>
      </c>
      <c r="I43" s="1"/>
    </row>
    <row r="44" spans="1:9" ht="38.25">
      <c r="A44" s="1"/>
      <c r="B44" s="572" t="s">
        <v>1091</v>
      </c>
      <c r="C44" s="18" t="s">
        <v>1092</v>
      </c>
      <c r="D44" s="757" t="s">
        <v>31</v>
      </c>
      <c r="E44" s="708" t="s">
        <v>2695</v>
      </c>
      <c r="F44" s="421" t="s">
        <v>2696</v>
      </c>
      <c r="G44" s="758" t="str">
        <f>HYPERLINK("https://nachalo-peremen.ru/test-kakaya-professiya-mne-podhodit/","https://nachalo-peremen.ru/test-kakaya-professiya-mne-podhodit/
2.Тренировать песню ""Над землёй бушуют травы""")</f>
        <v>https://nachalo-peremen.ru/test-kakaya-professiya-mne-podhodit/
2.Тренировать песню "Над землёй бушуют травы"</v>
      </c>
      <c r="H44" s="421" t="s">
        <v>55</v>
      </c>
      <c r="I44" s="1"/>
    </row>
    <row r="45" spans="1:9" ht="18">
      <c r="A45" s="1"/>
      <c r="B45" s="867"/>
      <c r="C45" s="840"/>
      <c r="D45" s="840"/>
      <c r="E45" s="840"/>
      <c r="F45" s="840"/>
      <c r="G45" s="840"/>
      <c r="H45" s="840"/>
      <c r="I45" s="1"/>
    </row>
    <row r="46" spans="1:9" ht="12.75">
      <c r="A46" s="1"/>
      <c r="B46" s="733"/>
      <c r="C46" s="17"/>
      <c r="D46" s="27"/>
      <c r="E46" s="170"/>
      <c r="F46" s="27"/>
      <c r="G46" s="321"/>
      <c r="H46" s="27"/>
      <c r="I46" s="1"/>
    </row>
    <row r="47" spans="1:9" ht="12.75">
      <c r="A47" s="1"/>
      <c r="B47" s="733"/>
      <c r="C47" s="17"/>
      <c r="D47" s="79"/>
      <c r="E47" s="27"/>
      <c r="F47" s="747"/>
      <c r="G47" s="227"/>
      <c r="H47" s="227"/>
      <c r="I47" s="1"/>
    </row>
    <row r="48" spans="1:9" ht="12.75">
      <c r="A48" s="1"/>
      <c r="B48" s="733"/>
      <c r="C48" s="17"/>
      <c r="D48" s="79"/>
      <c r="E48" s="27"/>
      <c r="F48" s="427"/>
      <c r="G48" s="227"/>
      <c r="H48" s="27"/>
      <c r="I48" s="1"/>
    </row>
    <row r="49" spans="1:9" ht="15.75" customHeight="1">
      <c r="A49" s="1"/>
      <c r="B49" s="902"/>
      <c r="C49" s="840"/>
      <c r="D49" s="840"/>
      <c r="E49" s="840"/>
      <c r="F49" s="840"/>
      <c r="G49" s="840"/>
      <c r="H49" s="840"/>
      <c r="I49" s="1"/>
    </row>
    <row r="50" spans="1:9" ht="12.75">
      <c r="A50" s="1"/>
      <c r="B50" s="733"/>
      <c r="C50" s="17"/>
      <c r="D50" s="27"/>
      <c r="E50" s="27"/>
      <c r="F50" s="27"/>
      <c r="G50" s="759"/>
      <c r="H50" s="27"/>
      <c r="I50" s="1"/>
    </row>
    <row r="51" spans="1:9" ht="12.75">
      <c r="A51" s="1"/>
      <c r="B51" s="733"/>
      <c r="C51" s="17"/>
      <c r="D51" s="27"/>
      <c r="E51" s="27"/>
      <c r="F51" s="27"/>
      <c r="G51" s="759"/>
      <c r="H51" s="27"/>
      <c r="I51" s="1"/>
    </row>
    <row r="52" spans="1:9" ht="12.75">
      <c r="A52" s="1"/>
      <c r="B52" s="735"/>
      <c r="C52" s="151"/>
      <c r="D52" s="27"/>
      <c r="E52" s="27"/>
      <c r="F52" s="27"/>
      <c r="G52" s="760"/>
      <c r="H52" s="27"/>
      <c r="I52" s="1"/>
    </row>
    <row r="53" spans="1:9" ht="12.75">
      <c r="A53" s="1"/>
      <c r="B53" s="735"/>
      <c r="C53" s="151"/>
      <c r="D53" s="27"/>
      <c r="E53" s="763"/>
      <c r="F53" s="119"/>
      <c r="G53" s="764"/>
      <c r="H53" s="119"/>
      <c r="I53" s="1"/>
    </row>
    <row r="54" spans="1:9" ht="12.75">
      <c r="A54" s="1"/>
      <c r="B54" s="735"/>
      <c r="C54" s="151"/>
      <c r="D54" s="301"/>
      <c r="E54" s="765"/>
      <c r="F54" s="301"/>
      <c r="G54" s="301"/>
      <c r="H54" s="301"/>
      <c r="I54" s="1"/>
    </row>
    <row r="55" spans="1:9" ht="18">
      <c r="A55" s="1"/>
      <c r="B55" s="867"/>
      <c r="C55" s="840"/>
      <c r="D55" s="840"/>
      <c r="E55" s="840"/>
      <c r="F55" s="840"/>
      <c r="G55" s="840"/>
      <c r="H55" s="840"/>
      <c r="I55" s="1"/>
    </row>
    <row r="56" spans="1:9" ht="12.75">
      <c r="A56" s="1"/>
      <c r="B56" s="865"/>
      <c r="C56" s="849"/>
      <c r="D56" s="79"/>
      <c r="E56" s="170"/>
      <c r="F56" s="27"/>
      <c r="G56" s="27"/>
      <c r="H56" s="27"/>
      <c r="I56" s="1"/>
    </row>
    <row r="57" spans="1:9" ht="12.75">
      <c r="A57" s="1"/>
      <c r="B57" s="840"/>
      <c r="C57" s="840"/>
      <c r="D57" s="79"/>
      <c r="E57" s="79"/>
      <c r="F57" s="47"/>
      <c r="G57" s="321"/>
      <c r="H57" s="79"/>
      <c r="I57" s="1"/>
    </row>
    <row r="58" spans="1:9" ht="12.75">
      <c r="A58" s="1"/>
      <c r="B58" s="733"/>
      <c r="C58" s="17"/>
      <c r="D58" s="79"/>
      <c r="E58" s="79"/>
      <c r="F58" s="234"/>
      <c r="G58" s="301"/>
      <c r="H58" s="234"/>
      <c r="I58" s="1"/>
    </row>
    <row r="59" spans="1:9" ht="12.75">
      <c r="A59" s="1"/>
      <c r="B59" s="733"/>
      <c r="C59" s="17"/>
      <c r="D59" s="79"/>
      <c r="E59" s="163"/>
      <c r="F59" s="27"/>
      <c r="G59" s="321"/>
      <c r="H59" s="230"/>
      <c r="I59" s="1"/>
    </row>
    <row r="60" spans="1:9" ht="15.75" customHeight="1">
      <c r="A60" s="1"/>
      <c r="B60" s="902"/>
      <c r="C60" s="840"/>
      <c r="D60" s="840"/>
      <c r="E60" s="840"/>
      <c r="F60" s="840"/>
      <c r="G60" s="840"/>
      <c r="H60" s="840"/>
      <c r="I60" s="1"/>
    </row>
    <row r="61" spans="1:9" ht="12.75">
      <c r="A61" s="1"/>
      <c r="B61" s="17"/>
      <c r="C61" s="17"/>
      <c r="D61" s="391"/>
      <c r="E61" s="229"/>
      <c r="F61" s="229"/>
      <c r="G61" s="229"/>
      <c r="H61" s="229"/>
      <c r="I61" s="1"/>
    </row>
    <row r="62" spans="1:9" ht="12.75">
      <c r="A62" s="1"/>
      <c r="B62" s="17"/>
      <c r="C62" s="599"/>
      <c r="D62" s="27"/>
      <c r="E62" s="229"/>
      <c r="F62" s="27"/>
      <c r="G62" s="227"/>
      <c r="H62" s="27"/>
      <c r="I62" s="1"/>
    </row>
    <row r="63" spans="1:9" ht="12.75">
      <c r="A63" s="1"/>
      <c r="B63" s="236"/>
      <c r="C63" s="236"/>
      <c r="D63" s="175"/>
      <c r="E63" s="687"/>
      <c r="F63" s="229"/>
      <c r="G63" s="229"/>
      <c r="H63" s="229"/>
      <c r="I63" s="1"/>
    </row>
    <row r="64" spans="1:9" ht="12.75">
      <c r="A64" s="1"/>
      <c r="B64" s="175"/>
      <c r="C64" s="175"/>
      <c r="D64" s="175"/>
      <c r="E64" s="175"/>
      <c r="F64" s="175"/>
      <c r="G64" s="175"/>
      <c r="H64" s="175"/>
      <c r="I64" s="1"/>
    </row>
    <row r="65" spans="1:9" ht="12.75">
      <c r="A65" s="1"/>
      <c r="B65" s="175"/>
      <c r="C65" s="175"/>
      <c r="D65" s="175"/>
      <c r="E65" s="175"/>
      <c r="F65" s="175"/>
      <c r="G65" s="175"/>
      <c r="H65" s="175"/>
      <c r="I65" s="1"/>
    </row>
    <row r="66" spans="1:9" ht="12.75">
      <c r="A66" s="1"/>
      <c r="B66" s="175"/>
      <c r="C66" s="175"/>
      <c r="D66" s="175"/>
      <c r="E66" s="175"/>
      <c r="F66" s="175"/>
      <c r="G66" s="175"/>
      <c r="H66" s="175"/>
      <c r="I66" s="1"/>
    </row>
    <row r="67" spans="1:9" ht="12.75">
      <c r="A67" s="1"/>
      <c r="B67" s="175"/>
      <c r="C67" s="175"/>
      <c r="D67" s="175"/>
      <c r="E67" s="175"/>
      <c r="F67" s="175"/>
      <c r="G67" s="175"/>
      <c r="H67" s="175"/>
      <c r="I67" s="1"/>
    </row>
    <row r="68" spans="1:9" ht="12.75">
      <c r="A68" s="1"/>
      <c r="B68" s="175"/>
      <c r="C68" s="175"/>
      <c r="D68" s="175"/>
      <c r="E68" s="175"/>
      <c r="F68" s="175"/>
      <c r="G68" s="175"/>
      <c r="H68" s="175"/>
      <c r="I68" s="1"/>
    </row>
    <row r="69" spans="1:9" ht="12.75">
      <c r="A69" s="1"/>
      <c r="B69" s="175"/>
      <c r="C69" s="175"/>
      <c r="D69" s="175"/>
      <c r="E69" s="175"/>
      <c r="F69" s="175"/>
      <c r="G69" s="175"/>
      <c r="H69" s="175"/>
      <c r="I69" s="1"/>
    </row>
    <row r="70" spans="1:9" ht="12.75">
      <c r="A70" s="1"/>
      <c r="B70" s="175"/>
      <c r="C70" s="175"/>
      <c r="D70" s="175"/>
      <c r="E70" s="175"/>
      <c r="F70" s="175"/>
      <c r="G70" s="175"/>
      <c r="H70" s="175"/>
      <c r="I70" s="1"/>
    </row>
    <row r="71" spans="1:9" ht="12.75">
      <c r="A71" s="1"/>
      <c r="B71" s="1"/>
      <c r="C71" s="1"/>
      <c r="D71" s="1"/>
      <c r="E71" s="1"/>
      <c r="F71" s="1"/>
      <c r="G71" s="1"/>
      <c r="H71" s="1"/>
      <c r="I71" s="1"/>
    </row>
    <row r="72" spans="1:9" ht="12.75">
      <c r="A72" s="1"/>
      <c r="B72" s="1"/>
      <c r="C72" s="1"/>
      <c r="D72" s="1"/>
      <c r="E72" s="1"/>
      <c r="F72" s="1"/>
      <c r="G72" s="1"/>
      <c r="H72" s="1"/>
      <c r="I72" s="1"/>
    </row>
    <row r="73" spans="1:9" ht="12.75">
      <c r="A73" s="1"/>
      <c r="B73" s="1"/>
      <c r="C73" s="1"/>
      <c r="D73" s="1"/>
      <c r="E73" s="1"/>
      <c r="F73" s="1"/>
      <c r="G73" s="1"/>
      <c r="H73" s="1"/>
      <c r="I73" s="1"/>
    </row>
    <row r="74" spans="1:9" ht="12.75">
      <c r="A74" s="1"/>
      <c r="B74" s="1"/>
      <c r="C74" s="1"/>
      <c r="D74" s="1"/>
      <c r="E74" s="1"/>
      <c r="F74" s="1"/>
      <c r="G74" s="1"/>
      <c r="H74" s="1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</sheetData>
  <mergeCells count="23">
    <mergeCell ref="B10:B11"/>
    <mergeCell ref="C10:C11"/>
    <mergeCell ref="B13:B14"/>
    <mergeCell ref="C13:C14"/>
    <mergeCell ref="B1:H1"/>
    <mergeCell ref="B2:H2"/>
    <mergeCell ref="B7:H7"/>
    <mergeCell ref="B29:H29"/>
    <mergeCell ref="B33:B34"/>
    <mergeCell ref="C56:C57"/>
    <mergeCell ref="B60:H60"/>
    <mergeCell ref="C33:C34"/>
    <mergeCell ref="B35:H35"/>
    <mergeCell ref="B39:H39"/>
    <mergeCell ref="B45:H45"/>
    <mergeCell ref="B49:H49"/>
    <mergeCell ref="B55:H55"/>
    <mergeCell ref="B56:B57"/>
    <mergeCell ref="B15:H15"/>
    <mergeCell ref="B19:H19"/>
    <mergeCell ref="B22:B23"/>
    <mergeCell ref="C22:C23"/>
    <mergeCell ref="B25:H25"/>
  </mergeCells>
  <hyperlinks>
    <hyperlink ref="G14" r:id="rId1"/>
    <hyperlink ref="G37" r:id="rId2"/>
    <hyperlink ref="G43" r:id="rId3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76"/>
  <sheetViews>
    <sheetView workbookViewId="0">
      <selection activeCell="O8" sqref="O8"/>
    </sheetView>
  </sheetViews>
  <sheetFormatPr defaultColWidth="14.42578125" defaultRowHeight="15.75" customHeight="1"/>
  <cols>
    <col min="1" max="1" width="8" customWidth="1"/>
    <col min="2" max="2" width="10.85546875" customWidth="1"/>
    <col min="4" max="4" width="19" customWidth="1"/>
    <col min="5" max="5" width="21.85546875" customWidth="1"/>
    <col min="6" max="6" width="30.140625" customWidth="1"/>
    <col min="7" max="7" width="34.85546875" customWidth="1"/>
    <col min="8" max="8" width="29.5703125" customWidth="1"/>
  </cols>
  <sheetData>
    <row r="1" spans="1:9" ht="33.75" customHeight="1">
      <c r="A1" s="1"/>
      <c r="B1" s="842" t="s">
        <v>2694</v>
      </c>
      <c r="C1" s="836"/>
      <c r="D1" s="836"/>
      <c r="E1" s="836"/>
      <c r="F1" s="836"/>
      <c r="G1" s="836"/>
      <c r="H1" s="837"/>
      <c r="I1" s="1"/>
    </row>
    <row r="2" spans="1:9" ht="26.2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8" t="s">
        <v>11</v>
      </c>
      <c r="C3" s="18" t="s">
        <v>13</v>
      </c>
      <c r="D3" s="18" t="s">
        <v>14</v>
      </c>
      <c r="E3" s="698" t="s">
        <v>1884</v>
      </c>
      <c r="F3" s="698" t="s">
        <v>16</v>
      </c>
      <c r="G3" s="18" t="s">
        <v>17</v>
      </c>
      <c r="H3" s="18" t="s">
        <v>18</v>
      </c>
      <c r="I3" s="1"/>
    </row>
    <row r="4" spans="1:9" ht="89.25">
      <c r="A4" s="1"/>
      <c r="B4" s="18" t="s">
        <v>29</v>
      </c>
      <c r="C4" s="18" t="s">
        <v>30</v>
      </c>
      <c r="D4" s="36" t="s">
        <v>2465</v>
      </c>
      <c r="E4" s="496" t="s">
        <v>2697</v>
      </c>
      <c r="F4" s="36" t="s">
        <v>2654</v>
      </c>
      <c r="G4" s="271" t="e">
        <f>HYPERLINK("https://go.mail.ru/search_video?fm=1&amp;rf=956636&amp;q=%D0%B2%D0%B8%D0%B4%D0%B5%D0%BE%D1%83%D1%80%D0%BE%D0%BA+%C2%AB%D0%A3%D0%BC+%D1%81%D0%B5%D1%80%D0%B4%D1%86%D0%B0%C2%BB+%D0%B8+%C2%AB%D1%83%D0%BC+%D1%83%D0%BC%D0%B0%C2%BB+%D1%83+%D0%BB%D1%8E%D0%B1%D0%B8%D0%BC%"&amp;"D1%8B%D1%85+%D0%B3%D0%B5%D1%80%D0%BE%D0%B5%D0%B2+%D0%B2%D0%BE%D0%B9%D0%BD%D0%B0+%D0%B8+%D0%BC%D0%B8%D1%80&amp;d=7535988716402013504&amp;sig=d49c6c30bd&amp;s=youtube","Посмотреть видеоурок, пройдя по ссылке, ознакомиться с таблицей в ВК")</f>
        <v>#VALUE!</v>
      </c>
      <c r="H4" s="284" t="s">
        <v>2655</v>
      </c>
      <c r="I4" s="1"/>
    </row>
    <row r="5" spans="1:9" ht="61.5" customHeight="1">
      <c r="A5" s="1"/>
      <c r="B5" s="18" t="s">
        <v>77</v>
      </c>
      <c r="C5" s="18" t="s">
        <v>79</v>
      </c>
      <c r="D5" s="36" t="s">
        <v>2465</v>
      </c>
      <c r="E5" s="20" t="s">
        <v>2698</v>
      </c>
      <c r="F5" s="28" t="s">
        <v>2446</v>
      </c>
      <c r="G5" s="193" t="str">
        <f>HYPERLINK("https://resh.edu.ru/subject/lesson/3988/start/104732/","Изучить материал по ссылке В прикрепленном файле - опорная схема. Необходимо перенести  её в тетрадь, сделав более читаемой и красочной.
Прислать фото вашей схемы учителю в ВК.")</f>
        <v>Изучить материал по ссылке В прикрепленном файле - опорная схема. Необходимо перенести  её в тетрадь, сделав более читаемой и красочной.
Прислать фото вашей схемы учителю в ВК.</v>
      </c>
      <c r="H5" s="30" t="s">
        <v>2447</v>
      </c>
      <c r="I5" s="1"/>
    </row>
    <row r="6" spans="1:9" ht="45" customHeight="1">
      <c r="A6" s="1"/>
      <c r="B6" s="18" t="s">
        <v>99</v>
      </c>
      <c r="C6" s="18" t="s">
        <v>101</v>
      </c>
      <c r="D6" s="30" t="s">
        <v>320</v>
      </c>
      <c r="E6" s="289" t="s">
        <v>2699</v>
      </c>
      <c r="F6" s="36" t="s">
        <v>2470</v>
      </c>
      <c r="G6" s="67" t="s">
        <v>2471</v>
      </c>
      <c r="H6" s="688" t="str">
        <f>HYPERLINK("https://saharina.ru/tests/test.php?name=test87.xml","Выполнить тест, результат прислать в ВК")</f>
        <v>Выполнить тест, результат прислать в ВК</v>
      </c>
      <c r="I6" s="1"/>
    </row>
    <row r="7" spans="1:9" ht="12.75" customHeight="1">
      <c r="A7" s="1"/>
      <c r="B7" s="901" t="s">
        <v>128</v>
      </c>
      <c r="C7" s="836"/>
      <c r="D7" s="836"/>
      <c r="E7" s="836"/>
      <c r="F7" s="836"/>
      <c r="G7" s="836"/>
      <c r="H7" s="837"/>
      <c r="I7" s="1"/>
    </row>
    <row r="8" spans="1:9" ht="76.5">
      <c r="A8" s="1"/>
      <c r="B8" s="18" t="s">
        <v>142</v>
      </c>
      <c r="C8" s="18" t="s">
        <v>145</v>
      </c>
      <c r="D8" s="28" t="s">
        <v>31</v>
      </c>
      <c r="E8" s="20" t="s">
        <v>2700</v>
      </c>
      <c r="F8" s="761" t="s">
        <v>2475</v>
      </c>
      <c r="G8" s="22" t="str">
        <f>HYPERLINK("https://www.yaklass.ru/testwork","На сайте «ЯКласс» выполнить проверочную работу по теме ""Построение графиков функций"".
Если нет технической возможности: решить задания из карточки (подробности в ВК)")</f>
        <v>На сайте «ЯКласс» выполнить проверочную работу по теме "Построение графиков функций".
Если нет технической возможности: решить задания из карточки (подробности в ВК)</v>
      </c>
      <c r="H8" s="458" t="s">
        <v>2477</v>
      </c>
      <c r="I8" s="1"/>
    </row>
    <row r="9" spans="1:9" ht="63.75">
      <c r="A9" s="1"/>
      <c r="B9" s="18" t="s">
        <v>166</v>
      </c>
      <c r="C9" s="18" t="s">
        <v>167</v>
      </c>
      <c r="D9" s="36" t="s">
        <v>81</v>
      </c>
      <c r="E9" s="73" t="s">
        <v>2701</v>
      </c>
      <c r="F9" s="558" t="s">
        <v>2488</v>
      </c>
      <c r="G9" s="29" t="s">
        <v>1333</v>
      </c>
      <c r="H9" s="36" t="s">
        <v>55</v>
      </c>
      <c r="I9" s="1"/>
    </row>
    <row r="10" spans="1:9" ht="38.25">
      <c r="A10" s="1"/>
      <c r="B10" s="847" t="s">
        <v>187</v>
      </c>
      <c r="C10" s="847" t="s">
        <v>189</v>
      </c>
      <c r="D10" s="36" t="s">
        <v>598</v>
      </c>
      <c r="E10" s="449" t="s">
        <v>2702</v>
      </c>
      <c r="F10" s="30" t="s">
        <v>2498</v>
      </c>
      <c r="G10" s="30" t="s">
        <v>2499</v>
      </c>
      <c r="H10" s="30" t="s">
        <v>2499</v>
      </c>
      <c r="I10" s="1"/>
    </row>
    <row r="11" spans="1:9" ht="25.5">
      <c r="A11" s="1"/>
      <c r="B11" s="848"/>
      <c r="C11" s="848"/>
      <c r="D11" s="30" t="s">
        <v>81</v>
      </c>
      <c r="E11" s="20" t="s">
        <v>2703</v>
      </c>
      <c r="F11" s="28" t="s">
        <v>2449</v>
      </c>
      <c r="G11" s="28" t="s">
        <v>2450</v>
      </c>
      <c r="H11" s="30" t="s">
        <v>2451</v>
      </c>
      <c r="I11" s="1"/>
    </row>
    <row r="12" spans="1:9" ht="51">
      <c r="A12" s="1"/>
      <c r="B12" s="18" t="s">
        <v>433</v>
      </c>
      <c r="C12" s="18" t="s">
        <v>434</v>
      </c>
      <c r="D12" s="30" t="s">
        <v>1118</v>
      </c>
      <c r="E12" s="59" t="s">
        <v>2704</v>
      </c>
      <c r="F12" s="761" t="s">
        <v>2485</v>
      </c>
      <c r="G12" s="22" t="s">
        <v>2486</v>
      </c>
      <c r="H12" s="704" t="s">
        <v>55</v>
      </c>
      <c r="I12" s="1"/>
    </row>
    <row r="13" spans="1:9" ht="48.75" customHeight="1">
      <c r="A13" s="1"/>
      <c r="B13" s="18" t="s">
        <v>1091</v>
      </c>
      <c r="C13" s="18" t="s">
        <v>1092</v>
      </c>
      <c r="D13" s="30" t="s">
        <v>1118</v>
      </c>
      <c r="E13" s="705" t="s">
        <v>2705</v>
      </c>
      <c r="F13" s="704" t="s">
        <v>2485</v>
      </c>
      <c r="G13" s="61" t="s">
        <v>2486</v>
      </c>
      <c r="H13" s="704" t="s">
        <v>55</v>
      </c>
      <c r="I13" s="1"/>
    </row>
    <row r="14" spans="1:9" ht="13.5" customHeight="1">
      <c r="A14" s="1"/>
      <c r="B14" s="835" t="s">
        <v>219</v>
      </c>
      <c r="C14" s="836"/>
      <c r="D14" s="836"/>
      <c r="E14" s="836"/>
      <c r="F14" s="836"/>
      <c r="G14" s="836"/>
      <c r="H14" s="837"/>
      <c r="I14" s="1"/>
    </row>
    <row r="15" spans="1:9" ht="40.5" customHeight="1">
      <c r="A15" s="1"/>
      <c r="B15" s="18" t="s">
        <v>29</v>
      </c>
      <c r="C15" s="18" t="s">
        <v>30</v>
      </c>
      <c r="D15" s="905" t="s">
        <v>1352</v>
      </c>
      <c r="E15" s="917" t="s">
        <v>2706</v>
      </c>
      <c r="F15" s="918" t="s">
        <v>2504</v>
      </c>
      <c r="G15" s="916" t="str">
        <f>HYPERLINK("https://www.youtube.com/watch?v=iyBvBGy7ypQ","Написать в тетрадях соинение по теме ""Куйбышев в годы ВОВ 1941-1945гг"" Задание прислать ВК.
Просмотр видео ")</f>
        <v xml:space="preserve">Написать в тетрадях соинение по теме "Куйбышев в годы ВОВ 1941-1945гг" Задание прислать ВК.
Просмотр видео </v>
      </c>
      <c r="H15" s="905" t="s">
        <v>1168</v>
      </c>
      <c r="I15" s="1"/>
    </row>
    <row r="16" spans="1:9" ht="36.75" customHeight="1">
      <c r="A16" s="1"/>
      <c r="B16" s="18" t="s">
        <v>77</v>
      </c>
      <c r="C16" s="18" t="s">
        <v>79</v>
      </c>
      <c r="D16" s="848"/>
      <c r="E16" s="848"/>
      <c r="F16" s="848"/>
      <c r="G16" s="848"/>
      <c r="H16" s="848"/>
      <c r="I16" s="1"/>
    </row>
    <row r="17" spans="1:9" ht="38.25">
      <c r="A17" s="1"/>
      <c r="B17" s="18" t="s">
        <v>99</v>
      </c>
      <c r="C17" s="18" t="s">
        <v>101</v>
      </c>
      <c r="D17" s="36" t="s">
        <v>81</v>
      </c>
      <c r="E17" s="32" t="s">
        <v>2707</v>
      </c>
      <c r="F17" s="476" t="s">
        <v>2514</v>
      </c>
      <c r="G17" s="333" t="s">
        <v>1333</v>
      </c>
      <c r="H17" s="36" t="s">
        <v>55</v>
      </c>
      <c r="I17" s="1"/>
    </row>
    <row r="18" spans="1:9" ht="12.75" customHeight="1">
      <c r="A18" s="1"/>
      <c r="B18" s="901" t="s">
        <v>128</v>
      </c>
      <c r="C18" s="836"/>
      <c r="D18" s="836"/>
      <c r="E18" s="836"/>
      <c r="F18" s="836"/>
      <c r="G18" s="836"/>
      <c r="H18" s="837"/>
      <c r="I18" s="1"/>
    </row>
    <row r="19" spans="1:9" ht="89.25">
      <c r="A19" s="1"/>
      <c r="B19" s="18" t="s">
        <v>142</v>
      </c>
      <c r="C19" s="18" t="s">
        <v>145</v>
      </c>
      <c r="D19" s="36" t="s">
        <v>598</v>
      </c>
      <c r="E19" s="289" t="s">
        <v>2708</v>
      </c>
      <c r="F19" s="715" t="s">
        <v>2480</v>
      </c>
      <c r="G19" s="36" t="s">
        <v>2481</v>
      </c>
      <c r="H19" s="36" t="s">
        <v>2482</v>
      </c>
      <c r="I19" s="1"/>
    </row>
    <row r="20" spans="1:9" ht="165.75">
      <c r="A20" s="1"/>
      <c r="B20" s="18" t="s">
        <v>166</v>
      </c>
      <c r="C20" s="18" t="s">
        <v>167</v>
      </c>
      <c r="D20" s="28" t="s">
        <v>31</v>
      </c>
      <c r="E20" s="289" t="s">
        <v>2709</v>
      </c>
      <c r="F20" s="458" t="s">
        <v>2476</v>
      </c>
      <c r="G20" s="61" t="s">
        <v>3043</v>
      </c>
      <c r="H20" s="61" t="str">
        <f>HYPERLINK("https://www.yaklass.ru/p/geometria/10-klass/mnogogranniki-11037/pravilnye-mnogogranniki-12127","На сайте «ЯКласс» выполнить задания 4-5 по теме ""Правильные многогранники"".
Если нет технической возможности: решить карточку (подробности в ВК)")</f>
        <v>На сайте «ЯКласс» выполнить задания 4-5 по теме "Правильные многогранники".
Если нет технической возможности: решить карточку (подробности в ВК)</v>
      </c>
      <c r="I20" s="1"/>
    </row>
    <row r="21" spans="1:9" ht="25.5">
      <c r="A21" s="1"/>
      <c r="B21" s="18" t="s">
        <v>187</v>
      </c>
      <c r="C21" s="18" t="s">
        <v>189</v>
      </c>
      <c r="D21" s="28" t="s">
        <v>31</v>
      </c>
      <c r="E21" s="289" t="s">
        <v>2710</v>
      </c>
      <c r="F21" s="80" t="s">
        <v>2516</v>
      </c>
      <c r="G21" s="96" t="str">
        <f>HYPERLINK("https://resh.edu.ru/subject/lesson/3492/start/222247/","Изучить материал ")</f>
        <v xml:space="preserve">Изучить материал </v>
      </c>
      <c r="H21" s="80" t="s">
        <v>380</v>
      </c>
      <c r="I21" s="1"/>
    </row>
    <row r="22" spans="1:9" ht="51">
      <c r="A22" s="1"/>
      <c r="B22" s="18" t="s">
        <v>433</v>
      </c>
      <c r="C22" s="18" t="s">
        <v>434</v>
      </c>
      <c r="D22" s="28" t="s">
        <v>31</v>
      </c>
      <c r="E22" s="708" t="s">
        <v>2711</v>
      </c>
      <c r="F22" s="715" t="s">
        <v>2674</v>
      </c>
      <c r="G22" s="193" t="str">
        <f>HYPERLINK("https://www.youtube.com/watch?v=t8UujSnK6Pk&amp;t=18s","Государственная граница. Фильм 1. Мы наш, мы новый... 2 серия ")</f>
        <v xml:space="preserve">Государственная граница. Фильм 1. Мы наш, мы новый... 2 серия </v>
      </c>
      <c r="H22" s="36" t="s">
        <v>55</v>
      </c>
      <c r="I22" s="1"/>
    </row>
    <row r="23" spans="1:9" ht="38.25">
      <c r="A23" s="1"/>
      <c r="B23" s="847" t="s">
        <v>1091</v>
      </c>
      <c r="C23" s="847" t="s">
        <v>1092</v>
      </c>
      <c r="D23" s="28" t="s">
        <v>31</v>
      </c>
      <c r="E23" s="708" t="s">
        <v>2712</v>
      </c>
      <c r="F23" s="715" t="s">
        <v>2521</v>
      </c>
      <c r="G23" s="193" t="str">
        <f>HYPERLINK("https://resh.edu.ru/subject/lesson/4697/start/227083/","Изучить материал ")</f>
        <v xml:space="preserve">Изучить материал </v>
      </c>
      <c r="H23" s="36" t="s">
        <v>55</v>
      </c>
      <c r="I23" s="1"/>
    </row>
    <row r="24" spans="1:9" ht="51">
      <c r="A24" s="1"/>
      <c r="B24" s="848"/>
      <c r="C24" s="848"/>
      <c r="D24" s="28" t="s">
        <v>31</v>
      </c>
      <c r="E24" s="708" t="s">
        <v>2713</v>
      </c>
      <c r="F24" s="715" t="s">
        <v>2527</v>
      </c>
      <c r="G24" s="193" t="str">
        <f>HYPERLINK("https://resh.edu.ru/subject/lesson/4887/start/99040/","Изучить материал ")</f>
        <v xml:space="preserve">Изучить материал </v>
      </c>
      <c r="H24" s="36" t="s">
        <v>55</v>
      </c>
      <c r="I24" s="1"/>
    </row>
    <row r="25" spans="1:9" ht="19.5" customHeight="1">
      <c r="A25" s="1"/>
      <c r="B25" s="863" t="s">
        <v>252</v>
      </c>
      <c r="C25" s="836"/>
      <c r="D25" s="836"/>
      <c r="E25" s="836"/>
      <c r="F25" s="836"/>
      <c r="G25" s="836"/>
      <c r="H25" s="837"/>
      <c r="I25" s="1"/>
    </row>
    <row r="26" spans="1:9" ht="38.25">
      <c r="A26" s="1"/>
      <c r="B26" s="572" t="s">
        <v>29</v>
      </c>
      <c r="C26" s="157" t="s">
        <v>30</v>
      </c>
      <c r="D26" s="36" t="s">
        <v>2465</v>
      </c>
      <c r="E26" s="496" t="s">
        <v>2714</v>
      </c>
      <c r="F26" s="30" t="s">
        <v>2677</v>
      </c>
      <c r="G26" s="61" t="str">
        <f>HYPERLINK("https://resh.edu.ru/subject/lesson/6285/start/132974/","Посмотреть видеоурок или ознакомиться с документом в ВК")</f>
        <v>Посмотреть видеоурок или ознакомиться с документом в ВК</v>
      </c>
      <c r="H26" s="754" t="s">
        <v>380</v>
      </c>
      <c r="I26" s="1"/>
    </row>
    <row r="27" spans="1:9" ht="38.25">
      <c r="A27" s="1"/>
      <c r="B27" s="572" t="s">
        <v>77</v>
      </c>
      <c r="C27" s="157" t="s">
        <v>79</v>
      </c>
      <c r="D27" s="36" t="s">
        <v>320</v>
      </c>
      <c r="E27" s="496" t="s">
        <v>2715</v>
      </c>
      <c r="F27" s="30" t="s">
        <v>2436</v>
      </c>
      <c r="G27" s="688" t="str">
        <f>HYPERLINK("https://resh.edu.ru/subject/lesson/3645/main/35622/","Посмотреть видеоурок ИЛИ ознакомиться с документом в ВК. Выполнить тест (документ в ВК, АСУ)")</f>
        <v>Посмотреть видеоурок ИЛИ ознакомиться с документом в ВК. Выполнить тест (документ в ВК, АСУ)</v>
      </c>
      <c r="H27" s="284" t="s">
        <v>2437</v>
      </c>
      <c r="I27" s="1"/>
    </row>
    <row r="28" spans="1:9" ht="38.25">
      <c r="A28" s="1"/>
      <c r="B28" s="572" t="s">
        <v>99</v>
      </c>
      <c r="C28" s="18" t="s">
        <v>101</v>
      </c>
      <c r="D28" s="36" t="s">
        <v>31</v>
      </c>
      <c r="E28" s="722" t="s">
        <v>2716</v>
      </c>
      <c r="F28" s="36" t="s">
        <v>2542</v>
      </c>
      <c r="G28" s="61" t="str">
        <f>HYPERLINK("https://saharina.ru/tests/test.php?name=test442.xml","Выполнить тест")</f>
        <v>Выполнить тест</v>
      </c>
      <c r="H28" s="30" t="s">
        <v>380</v>
      </c>
      <c r="I28" s="1"/>
    </row>
    <row r="29" spans="1:9" ht="12.75" customHeight="1">
      <c r="A29" s="1"/>
      <c r="B29" s="901" t="s">
        <v>128</v>
      </c>
      <c r="C29" s="836"/>
      <c r="D29" s="836"/>
      <c r="E29" s="836"/>
      <c r="F29" s="836"/>
      <c r="G29" s="836"/>
      <c r="H29" s="837"/>
      <c r="I29" s="1"/>
    </row>
    <row r="30" spans="1:9" ht="87" customHeight="1">
      <c r="A30" s="1"/>
      <c r="B30" s="572" t="s">
        <v>142</v>
      </c>
      <c r="C30" s="18" t="s">
        <v>145</v>
      </c>
      <c r="D30" s="85" t="s">
        <v>31</v>
      </c>
      <c r="E30" s="20" t="s">
        <v>2717</v>
      </c>
      <c r="F30" s="704" t="s">
        <v>2546</v>
      </c>
      <c r="G30" s="61" t="str">
        <f>HYPERLINK("https://www.yaklass.ru/testwork","На сайте «ЯКласс» выполнить проверочную работу по теме ""Применение производной для исследования функций"".
Если нет технической возможности: решить задания из карточки (подробности в ВК)")</f>
        <v>На сайте «ЯКласс» выполнить проверочную работу по теме "Применение производной для исследования функций".
Если нет технической возможности: решить задания из карточки (подробности в ВК)</v>
      </c>
      <c r="H30" s="458" t="s">
        <v>2477</v>
      </c>
      <c r="I30" s="1"/>
    </row>
    <row r="31" spans="1:9" ht="63.75">
      <c r="A31" s="1"/>
      <c r="B31" s="572" t="s">
        <v>166</v>
      </c>
      <c r="C31" s="18" t="s">
        <v>167</v>
      </c>
      <c r="D31" s="36" t="s">
        <v>81</v>
      </c>
      <c r="E31" s="289" t="s">
        <v>2718</v>
      </c>
      <c r="F31" s="28" t="s">
        <v>2550</v>
      </c>
      <c r="G31" s="28" t="s">
        <v>2551</v>
      </c>
      <c r="H31" s="28" t="s">
        <v>2552</v>
      </c>
      <c r="I31" s="1"/>
    </row>
    <row r="32" spans="1:9" ht="38.25">
      <c r="A32" s="1"/>
      <c r="B32" s="572" t="s">
        <v>187</v>
      </c>
      <c r="C32" s="18" t="s">
        <v>189</v>
      </c>
      <c r="D32" s="36" t="s">
        <v>31</v>
      </c>
      <c r="E32" s="722" t="s">
        <v>2719</v>
      </c>
      <c r="F32" s="36" t="s">
        <v>2554</v>
      </c>
      <c r="G32" s="67" t="s">
        <v>2555</v>
      </c>
      <c r="H32" s="30" t="s">
        <v>380</v>
      </c>
      <c r="I32" s="1"/>
    </row>
    <row r="33" spans="1:9" ht="25.5">
      <c r="A33" s="1"/>
      <c r="B33" s="873" t="s">
        <v>433</v>
      </c>
      <c r="C33" s="847" t="s">
        <v>434</v>
      </c>
      <c r="D33" s="762" t="s">
        <v>598</v>
      </c>
      <c r="E33" s="722" t="s">
        <v>2720</v>
      </c>
      <c r="F33" s="749" t="s">
        <v>2535</v>
      </c>
      <c r="G33" s="67" t="s">
        <v>2536</v>
      </c>
      <c r="H33" s="30" t="s">
        <v>380</v>
      </c>
      <c r="I33" s="1"/>
    </row>
    <row r="34" spans="1:9" ht="63.75">
      <c r="A34" s="1"/>
      <c r="B34" s="848"/>
      <c r="C34" s="848"/>
      <c r="D34" s="333" t="s">
        <v>2572</v>
      </c>
      <c r="E34" s="725" t="s">
        <v>2721</v>
      </c>
      <c r="F34" s="360" t="s">
        <v>2576</v>
      </c>
      <c r="G34" s="360" t="s">
        <v>2577</v>
      </c>
      <c r="H34" s="360" t="s">
        <v>2578</v>
      </c>
      <c r="I34" s="1"/>
    </row>
    <row r="35" spans="1:9" ht="19.5" customHeight="1">
      <c r="A35" s="1"/>
      <c r="B35" s="863" t="s">
        <v>278</v>
      </c>
      <c r="C35" s="836"/>
      <c r="D35" s="836"/>
      <c r="E35" s="836"/>
      <c r="F35" s="836"/>
      <c r="G35" s="836"/>
      <c r="H35" s="837"/>
      <c r="I35" s="1"/>
    </row>
    <row r="36" spans="1:9" ht="36.75" customHeight="1">
      <c r="A36" s="1"/>
      <c r="B36" s="572" t="s">
        <v>29</v>
      </c>
      <c r="C36" s="18" t="s">
        <v>30</v>
      </c>
      <c r="D36" s="584" t="s">
        <v>31</v>
      </c>
      <c r="E36" s="289" t="s">
        <v>2722</v>
      </c>
      <c r="F36" s="36" t="s">
        <v>2566</v>
      </c>
      <c r="G36" s="193" t="str">
        <f>HYPERLINK("https://resh.edu.ru/subject/lesson/4986/start/212928/","Изучить материал ")</f>
        <v xml:space="preserve">Изучить материал </v>
      </c>
      <c r="H36" s="36" t="s">
        <v>2723</v>
      </c>
      <c r="I36" s="1"/>
    </row>
    <row r="37" spans="1:9" ht="163.5" customHeight="1">
      <c r="A37" s="1"/>
      <c r="B37" s="572" t="s">
        <v>77</v>
      </c>
      <c r="C37" s="18" t="s">
        <v>79</v>
      </c>
      <c r="D37" s="584" t="s">
        <v>31</v>
      </c>
      <c r="E37" s="74" t="s">
        <v>2724</v>
      </c>
      <c r="F37" s="458" t="s">
        <v>2476</v>
      </c>
      <c r="G37" s="61" t="s">
        <v>3045</v>
      </c>
      <c r="H37" s="61" t="str">
        <f>HYPERLINK("https://www.yaklass.ru/p/geometria/10-klass/mnogogranniki-11037/pravilnye-mnogogranniki-12127","На сайте «ЯКласс» выполнить Домашнюю работу по теме ""Правильные многогранники"".
 Если нет технической возможности: решить карточку (подробности в ВК)")</f>
        <v>На сайте «ЯКласс» выполнить Домашнюю работу по теме "Правильные многогранники".
 Если нет технической возможности: решить карточку (подробности в ВК)</v>
      </c>
      <c r="I37" s="1"/>
    </row>
    <row r="38" spans="1:9" ht="204">
      <c r="A38" s="1"/>
      <c r="B38" s="572" t="s">
        <v>99</v>
      </c>
      <c r="C38" s="18" t="s">
        <v>101</v>
      </c>
      <c r="D38" s="584" t="s">
        <v>31</v>
      </c>
      <c r="E38" s="449" t="s">
        <v>2725</v>
      </c>
      <c r="F38" s="704" t="s">
        <v>2575</v>
      </c>
      <c r="G38" s="61" t="s">
        <v>3046</v>
      </c>
      <c r="H38" s="61" t="str">
        <f>HYPERLINK("https://www.yaklass.ru/p/algebra/10-klass/proizvodnaia-9147/primenenie-proizvodnoi-dlia-otyskaniia-naibolshikh-i-naimenshikh-velichin-11228","На сайте «ЯКласс» выполнить задания 4-5 по теме ""Применение производной для отыскания наибольших и наименьших величин"".
Если нет технической возможности: решить карточку (подробности в ВК)")</f>
        <v>На сайте «ЯКласс» выполнить задания 4-5 по теме "Применение производной для отыскания наибольших и наименьших величин".
Если нет технической возможности: решить карточку (подробности в ВК)</v>
      </c>
      <c r="I38" s="1"/>
    </row>
    <row r="39" spans="1:9" ht="12.75" customHeight="1">
      <c r="A39" s="1"/>
      <c r="B39" s="901" t="s">
        <v>128</v>
      </c>
      <c r="C39" s="836"/>
      <c r="D39" s="836"/>
      <c r="E39" s="836"/>
      <c r="F39" s="836"/>
      <c r="G39" s="836"/>
      <c r="H39" s="837"/>
      <c r="I39" s="1"/>
    </row>
    <row r="40" spans="1:9" ht="40.5" customHeight="1">
      <c r="A40" s="1"/>
      <c r="B40" s="572" t="s">
        <v>142</v>
      </c>
      <c r="C40" s="18" t="s">
        <v>145</v>
      </c>
      <c r="D40" s="36" t="s">
        <v>31</v>
      </c>
      <c r="E40" s="289" t="s">
        <v>2726</v>
      </c>
      <c r="F40" s="36" t="s">
        <v>2581</v>
      </c>
      <c r="G40" s="193" t="str">
        <f t="shared" ref="G40:G41" si="0">HYPERLINK("https://www.youtube.com/watch?v=idIA9OnkRC0","Просмотр фильма")</f>
        <v>Просмотр фильма</v>
      </c>
      <c r="H40" s="36" t="s">
        <v>1168</v>
      </c>
      <c r="I40" s="1"/>
    </row>
    <row r="41" spans="1:9" ht="44.25" customHeight="1">
      <c r="A41" s="1"/>
      <c r="B41" s="572" t="s">
        <v>166</v>
      </c>
      <c r="C41" s="18" t="s">
        <v>167</v>
      </c>
      <c r="D41" s="36" t="s">
        <v>31</v>
      </c>
      <c r="E41" s="289" t="s">
        <v>2727</v>
      </c>
      <c r="F41" s="36" t="s">
        <v>2583</v>
      </c>
      <c r="G41" s="193" t="str">
        <f t="shared" si="0"/>
        <v>Просмотр фильма</v>
      </c>
      <c r="H41" s="36"/>
      <c r="I41" s="1"/>
    </row>
    <row r="42" spans="1:9" ht="25.5">
      <c r="A42" s="1"/>
      <c r="B42" s="572" t="s">
        <v>187</v>
      </c>
      <c r="C42" s="18" t="s">
        <v>189</v>
      </c>
      <c r="D42" s="36" t="s">
        <v>81</v>
      </c>
      <c r="E42" s="289" t="s">
        <v>2728</v>
      </c>
      <c r="F42" s="715" t="s">
        <v>2566</v>
      </c>
      <c r="G42" s="36" t="s">
        <v>2585</v>
      </c>
      <c r="H42" s="36" t="s">
        <v>2586</v>
      </c>
      <c r="I42" s="1"/>
    </row>
    <row r="43" spans="1:9" ht="38.25">
      <c r="A43" s="1"/>
      <c r="B43" s="572" t="s">
        <v>433</v>
      </c>
      <c r="C43" s="18" t="s">
        <v>434</v>
      </c>
      <c r="D43" s="30" t="s">
        <v>81</v>
      </c>
      <c r="E43" s="198" t="s">
        <v>2729</v>
      </c>
      <c r="F43" s="36" t="s">
        <v>2589</v>
      </c>
      <c r="G43" s="30" t="s">
        <v>1395</v>
      </c>
      <c r="H43" s="30" t="s">
        <v>55</v>
      </c>
      <c r="I43" s="1"/>
    </row>
    <row r="44" spans="1:9" ht="63.75">
      <c r="A44" s="1"/>
      <c r="B44" s="572" t="s">
        <v>1091</v>
      </c>
      <c r="C44" s="730" t="s">
        <v>1092</v>
      </c>
      <c r="D44" s="36" t="s">
        <v>31</v>
      </c>
      <c r="E44" s="708" t="s">
        <v>2730</v>
      </c>
      <c r="F44" s="715" t="s">
        <v>2731</v>
      </c>
      <c r="G44" s="193" t="str">
        <f>HYPERLINK("https://nachalo-peremen.ru/test-kakaya-professiya-mne-podhodit/","https://nachalo-peremen.ru/test-kakaya-professiya-mne-podhodit/
2.Тренировать песню ""Над землёй бушуют травы""")</f>
        <v>https://nachalo-peremen.ru/test-kakaya-professiya-mne-podhodit/
2.Тренировать песню "Над землёй бушуют травы"</v>
      </c>
      <c r="H44" s="30" t="s">
        <v>55</v>
      </c>
      <c r="I44" s="1"/>
    </row>
    <row r="45" spans="1:9" ht="16.5" customHeight="1">
      <c r="A45" s="1"/>
      <c r="B45" s="867"/>
      <c r="C45" s="840"/>
      <c r="D45" s="840"/>
      <c r="E45" s="840"/>
      <c r="F45" s="840"/>
      <c r="G45" s="840"/>
      <c r="H45" s="840"/>
      <c r="I45" s="1"/>
    </row>
    <row r="46" spans="1:9" ht="12.75">
      <c r="A46" s="1"/>
      <c r="B46" s="17"/>
      <c r="C46" s="17"/>
      <c r="D46" s="79"/>
      <c r="E46" s="79"/>
      <c r="F46" s="27"/>
      <c r="G46" s="321"/>
      <c r="H46" s="27"/>
      <c r="I46" s="1"/>
    </row>
    <row r="47" spans="1:9" ht="12.75">
      <c r="A47" s="1"/>
      <c r="B47" s="17"/>
      <c r="C47" s="17"/>
      <c r="D47" s="79"/>
      <c r="E47" s="79"/>
      <c r="F47" s="27"/>
      <c r="G47" s="321"/>
      <c r="H47" s="27"/>
      <c r="I47" s="1"/>
    </row>
    <row r="48" spans="1:9" ht="12.75">
      <c r="A48" s="1"/>
      <c r="B48" s="17"/>
      <c r="C48" s="17"/>
      <c r="D48" s="79"/>
      <c r="E48" s="170"/>
      <c r="F48" s="79"/>
      <c r="G48" s="27"/>
      <c r="H48" s="321"/>
      <c r="I48" s="1"/>
    </row>
    <row r="49" spans="1:9" ht="15.75" customHeight="1">
      <c r="A49" s="1"/>
      <c r="B49" s="902"/>
      <c r="C49" s="840"/>
      <c r="D49" s="840"/>
      <c r="E49" s="840"/>
      <c r="F49" s="840"/>
      <c r="G49" s="840"/>
      <c r="H49" s="840"/>
      <c r="I49" s="1"/>
    </row>
    <row r="50" spans="1:9" ht="12.75">
      <c r="A50" s="1"/>
      <c r="B50" s="17"/>
      <c r="C50" s="17"/>
      <c r="D50" s="27"/>
      <c r="E50" s="170"/>
      <c r="F50" s="27"/>
      <c r="G50" s="321"/>
      <c r="H50" s="490"/>
      <c r="I50" s="1"/>
    </row>
    <row r="51" spans="1:9" ht="12.75">
      <c r="A51" s="1"/>
      <c r="B51" s="17"/>
      <c r="C51" s="17"/>
      <c r="D51" s="27"/>
      <c r="E51" s="79"/>
      <c r="F51" s="79"/>
      <c r="G51" s="321"/>
      <c r="H51" s="27"/>
      <c r="I51" s="1"/>
    </row>
    <row r="52" spans="1:9" ht="12.75">
      <c r="A52" s="1"/>
      <c r="B52" s="151"/>
      <c r="C52" s="151"/>
      <c r="D52" s="27"/>
      <c r="E52" s="170"/>
      <c r="F52" s="27"/>
      <c r="G52" s="27"/>
      <c r="H52" s="27"/>
      <c r="I52" s="1"/>
    </row>
    <row r="53" spans="1:9" ht="12.75">
      <c r="A53" s="1"/>
      <c r="B53" s="151"/>
      <c r="C53" s="151"/>
      <c r="D53" s="27"/>
      <c r="E53" s="170"/>
      <c r="F53" s="27"/>
      <c r="G53" s="27"/>
      <c r="H53" s="27"/>
      <c r="I53" s="1"/>
    </row>
    <row r="54" spans="1:9" ht="12.75">
      <c r="A54" s="1"/>
      <c r="B54" s="733"/>
      <c r="C54" s="485"/>
      <c r="D54" s="301"/>
      <c r="E54" s="765"/>
      <c r="F54" s="301"/>
      <c r="G54" s="301"/>
      <c r="H54" s="301"/>
      <c r="I54" s="1"/>
    </row>
    <row r="55" spans="1:9" ht="18">
      <c r="A55" s="1"/>
      <c r="B55" s="867"/>
      <c r="C55" s="840"/>
      <c r="D55" s="840"/>
      <c r="E55" s="840"/>
      <c r="F55" s="840"/>
      <c r="G55" s="840"/>
      <c r="H55" s="840"/>
      <c r="I55" s="1"/>
    </row>
    <row r="56" spans="1:9" ht="12.75">
      <c r="A56" s="1"/>
      <c r="B56" s="865"/>
      <c r="C56" s="849"/>
      <c r="D56" s="79"/>
      <c r="E56" s="170"/>
      <c r="F56" s="27"/>
      <c r="G56" s="27"/>
      <c r="H56" s="27"/>
      <c r="I56" s="1"/>
    </row>
    <row r="57" spans="1:9" ht="12.75">
      <c r="A57" s="1"/>
      <c r="B57" s="840"/>
      <c r="C57" s="840"/>
      <c r="D57" s="686"/>
      <c r="E57" s="623"/>
      <c r="F57" s="391"/>
      <c r="G57" s="79"/>
      <c r="H57" s="79"/>
      <c r="I57" s="1"/>
    </row>
    <row r="58" spans="1:9" ht="12.75">
      <c r="A58" s="1"/>
      <c r="B58" s="733"/>
      <c r="C58" s="151"/>
      <c r="D58" s="79"/>
      <c r="E58" s="79"/>
      <c r="F58" s="234"/>
      <c r="G58" s="301"/>
      <c r="H58" s="234"/>
      <c r="I58" s="1"/>
    </row>
    <row r="59" spans="1:9" ht="12.75">
      <c r="A59" s="1"/>
      <c r="B59" s="733"/>
      <c r="C59" s="151"/>
      <c r="D59" s="79"/>
      <c r="E59" s="163"/>
      <c r="F59" s="27"/>
      <c r="G59" s="321"/>
      <c r="H59" s="230"/>
      <c r="I59" s="1"/>
    </row>
    <row r="60" spans="1:9" ht="15.75" customHeight="1">
      <c r="A60" s="1"/>
      <c r="B60" s="902"/>
      <c r="C60" s="840"/>
      <c r="D60" s="840"/>
      <c r="E60" s="840"/>
      <c r="F60" s="840"/>
      <c r="G60" s="840"/>
      <c r="H60" s="840"/>
      <c r="I60" s="1"/>
    </row>
    <row r="61" spans="1:9" ht="12.75">
      <c r="A61" s="1"/>
      <c r="B61" s="733"/>
      <c r="C61" s="17"/>
      <c r="D61" s="79"/>
      <c r="E61" s="79"/>
      <c r="F61" s="47"/>
      <c r="G61" s="321"/>
      <c r="H61" s="79"/>
      <c r="I61" s="1"/>
    </row>
    <row r="62" spans="1:9" ht="12.75">
      <c r="A62" s="1"/>
      <c r="B62" s="733"/>
      <c r="C62" s="17"/>
      <c r="D62" s="234"/>
      <c r="E62" s="79"/>
      <c r="F62" s="27"/>
      <c r="G62" s="27"/>
      <c r="H62" s="27"/>
      <c r="I62" s="1"/>
    </row>
    <row r="63" spans="1:9" ht="12.75">
      <c r="A63" s="1"/>
      <c r="B63" s="236"/>
      <c r="C63" s="766"/>
      <c r="D63" s="175"/>
      <c r="E63" s="175"/>
      <c r="F63" s="175"/>
      <c r="G63" s="175"/>
      <c r="H63" s="175"/>
      <c r="I63" s="1"/>
    </row>
    <row r="64" spans="1:9" ht="12.75">
      <c r="A64" s="1"/>
      <c r="B64" s="236"/>
      <c r="C64" s="766"/>
      <c r="D64" s="175"/>
      <c r="E64" s="767"/>
      <c r="F64" s="175"/>
      <c r="G64" s="175"/>
      <c r="H64" s="175"/>
      <c r="I64" s="1"/>
    </row>
    <row r="65" spans="1:9" ht="12.75">
      <c r="A65" s="1"/>
      <c r="B65" s="175"/>
      <c r="C65" s="175"/>
      <c r="D65" s="175"/>
      <c r="E65" s="175"/>
      <c r="F65" s="175"/>
      <c r="G65" s="175"/>
      <c r="H65" s="175"/>
      <c r="I65" s="1"/>
    </row>
    <row r="66" spans="1:9" ht="12.75">
      <c r="A66" s="1"/>
      <c r="B66" s="175"/>
      <c r="C66" s="175"/>
      <c r="D66" s="175"/>
      <c r="E66" s="175"/>
      <c r="F66" s="175"/>
      <c r="G66" s="175"/>
      <c r="H66" s="175"/>
      <c r="I66" s="1"/>
    </row>
    <row r="67" spans="1:9" ht="12.75">
      <c r="A67" s="1"/>
      <c r="B67" s="175"/>
      <c r="C67" s="175"/>
      <c r="D67" s="175"/>
      <c r="E67" s="175"/>
      <c r="F67" s="175"/>
      <c r="G67" s="175"/>
      <c r="H67" s="175"/>
      <c r="I67" s="1"/>
    </row>
    <row r="68" spans="1:9" ht="12.75">
      <c r="A68" s="1"/>
      <c r="B68" s="175"/>
      <c r="C68" s="175"/>
      <c r="D68" s="175"/>
      <c r="E68" s="175"/>
      <c r="F68" s="175"/>
      <c r="G68" s="175"/>
      <c r="H68" s="175"/>
      <c r="I68" s="1"/>
    </row>
    <row r="69" spans="1:9" ht="12.75">
      <c r="A69" s="1"/>
      <c r="B69" s="175"/>
      <c r="C69" s="175"/>
      <c r="D69" s="175"/>
      <c r="E69" s="175"/>
      <c r="F69" s="175"/>
      <c r="G69" s="175"/>
      <c r="H69" s="175"/>
      <c r="I69" s="1"/>
    </row>
    <row r="70" spans="1:9" ht="12.75">
      <c r="A70" s="1"/>
      <c r="B70" s="175"/>
      <c r="C70" s="175"/>
      <c r="D70" s="175"/>
      <c r="E70" s="175"/>
      <c r="F70" s="175"/>
      <c r="G70" s="175"/>
      <c r="H70" s="175"/>
      <c r="I70" s="1"/>
    </row>
    <row r="71" spans="1:9" ht="12.75">
      <c r="A71" s="1"/>
      <c r="B71" s="175"/>
      <c r="C71" s="175"/>
      <c r="D71" s="175"/>
      <c r="E71" s="175"/>
      <c r="F71" s="175"/>
      <c r="G71" s="175"/>
      <c r="H71" s="175"/>
      <c r="I71" s="1"/>
    </row>
    <row r="72" spans="1:9" ht="12.75">
      <c r="A72" s="1"/>
      <c r="B72" s="175"/>
      <c r="C72" s="175"/>
      <c r="D72" s="175"/>
      <c r="E72" s="175"/>
      <c r="F72" s="175"/>
      <c r="G72" s="175"/>
      <c r="H72" s="175"/>
      <c r="I72" s="1"/>
    </row>
    <row r="73" spans="1:9" ht="12.75">
      <c r="A73" s="1"/>
      <c r="B73" s="175"/>
      <c r="C73" s="175"/>
      <c r="D73" s="175"/>
      <c r="E73" s="175"/>
      <c r="F73" s="175"/>
      <c r="G73" s="175"/>
      <c r="H73" s="175"/>
      <c r="I73" s="1"/>
    </row>
    <row r="74" spans="1:9" ht="12.75">
      <c r="A74" s="1"/>
      <c r="B74" s="175"/>
      <c r="C74" s="175"/>
      <c r="D74" s="175"/>
      <c r="E74" s="175"/>
      <c r="F74" s="175"/>
      <c r="G74" s="175"/>
      <c r="H74" s="175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</sheetData>
  <mergeCells count="26">
    <mergeCell ref="B25:H25"/>
    <mergeCell ref="B29:H29"/>
    <mergeCell ref="B35:H35"/>
    <mergeCell ref="B39:H39"/>
    <mergeCell ref="B45:H45"/>
    <mergeCell ref="B49:H49"/>
    <mergeCell ref="B55:H55"/>
    <mergeCell ref="B56:B57"/>
    <mergeCell ref="C56:C57"/>
    <mergeCell ref="B60:H60"/>
    <mergeCell ref="B10:B11"/>
    <mergeCell ref="B23:B24"/>
    <mergeCell ref="C23:C24"/>
    <mergeCell ref="B33:B34"/>
    <mergeCell ref="C33:C34"/>
    <mergeCell ref="C10:C11"/>
    <mergeCell ref="B14:H14"/>
    <mergeCell ref="D15:D16"/>
    <mergeCell ref="B18:H18"/>
    <mergeCell ref="E15:E16"/>
    <mergeCell ref="F15:F16"/>
    <mergeCell ref="B1:H1"/>
    <mergeCell ref="B2:H2"/>
    <mergeCell ref="B7:H7"/>
    <mergeCell ref="G15:G16"/>
    <mergeCell ref="H15:H16"/>
  </mergeCells>
  <hyperlinks>
    <hyperlink ref="G12" r:id="rId1"/>
    <hyperlink ref="G13" r:id="rId2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J970"/>
  <sheetViews>
    <sheetView topLeftCell="G1" workbookViewId="0">
      <selection activeCell="J3" sqref="J1:P1048576"/>
    </sheetView>
  </sheetViews>
  <sheetFormatPr defaultColWidth="14.42578125" defaultRowHeight="15.75" customHeight="1"/>
  <cols>
    <col min="1" max="1" width="4.7109375" customWidth="1"/>
    <col min="2" max="2" width="8.28515625" customWidth="1"/>
    <col min="4" max="4" width="20.5703125" customWidth="1"/>
    <col min="5" max="5" width="23.5703125" customWidth="1"/>
    <col min="6" max="6" width="26.7109375" customWidth="1"/>
    <col min="7" max="7" width="41" customWidth="1"/>
    <col min="8" max="8" width="30.140625" customWidth="1"/>
  </cols>
  <sheetData>
    <row r="1" spans="1:10" ht="33" customHeight="1">
      <c r="A1" s="1"/>
      <c r="B1" s="842" t="s">
        <v>2732</v>
      </c>
      <c r="C1" s="836"/>
      <c r="D1" s="836"/>
      <c r="E1" s="836"/>
      <c r="F1" s="836"/>
      <c r="G1" s="836"/>
      <c r="H1" s="837"/>
      <c r="I1" s="1"/>
      <c r="J1" s="1"/>
    </row>
    <row r="2" spans="1:10" ht="24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  <c r="J2" s="1"/>
    </row>
    <row r="3" spans="1:10" ht="25.5">
      <c r="A3" s="1"/>
      <c r="B3" s="13" t="s">
        <v>11</v>
      </c>
      <c r="C3" s="13" t="s">
        <v>13</v>
      </c>
      <c r="D3" s="13" t="s">
        <v>14</v>
      </c>
      <c r="E3" s="696" t="s">
        <v>1884</v>
      </c>
      <c r="F3" s="13" t="s">
        <v>16</v>
      </c>
      <c r="G3" s="13" t="s">
        <v>17</v>
      </c>
      <c r="H3" s="13" t="s">
        <v>18</v>
      </c>
      <c r="I3" s="1"/>
      <c r="J3" s="1"/>
    </row>
    <row r="4" spans="1:10" ht="89.25">
      <c r="A4" s="1"/>
      <c r="B4" s="13" t="s">
        <v>29</v>
      </c>
      <c r="C4" s="13" t="s">
        <v>30</v>
      </c>
      <c r="D4" s="32" t="s">
        <v>2465</v>
      </c>
      <c r="E4" s="496" t="s">
        <v>2733</v>
      </c>
      <c r="F4" s="32" t="s">
        <v>2654</v>
      </c>
      <c r="G4" s="271" t="e">
        <f>HYPERLINK("https://go.mail.ru/search_video?fm=1&amp;rf=956636&amp;q=%D0%B2%D0%B8%D0%B4%D0%B5%D0%BE%D1%83%D1%80%D0%BE%D0%BA+%C2%AB%D0%A3%D0%BC+%D1%81%D0%B5%D1%80%D0%B4%D1%86%D0%B0%C2%BB+%D0%B8+%C2%AB%D1%83%D0%BC+%D1%83%D0%BC%D0%B0%C2%BB+%D1%83+%D0%BB%D1%8E%D0%B1%D0%B8%D0%BC%"&amp;"D1%8B%D1%85+%D0%B3%D0%B5%D1%80%D0%BE%D0%B5%D0%B2+%D0%B2%D0%BE%D0%B9%D0%BD%D0%B0+%D0%B8+%D0%BC%D0%B8%D1%80&amp;d=7535988716402013504&amp;sig=d49c6c30bd&amp;s=youtube","Посмотреть видеоурок, пройдя по ссылке, ознакомиться с таблицей в ВК")</f>
        <v>#VALUE!</v>
      </c>
      <c r="H4" s="83" t="s">
        <v>2655</v>
      </c>
      <c r="I4" s="1"/>
      <c r="J4" s="1"/>
    </row>
    <row r="5" spans="1:10" ht="63.75">
      <c r="A5" s="1"/>
      <c r="B5" s="13" t="s">
        <v>77</v>
      </c>
      <c r="C5" s="13" t="s">
        <v>79</v>
      </c>
      <c r="D5" s="32" t="s">
        <v>2465</v>
      </c>
      <c r="E5" s="20" t="s">
        <v>2734</v>
      </c>
      <c r="F5" s="20" t="s">
        <v>2446</v>
      </c>
      <c r="G5" s="692" t="str">
        <f>HYPERLINK("https://resh.edu.ru/subject/lesson/3988/start/104732/","Изучить материал по ссылке В прикрепленном файле - опорная схема. Необходимо перенести  её в тетрадь, сделав более читаемой и красочной.
Прислать фото вашей схемы учителю в ВК.")</f>
        <v>Изучить материал по ссылке В прикрепленном файле - опорная схема. Необходимо перенести  её в тетрадь, сделав более читаемой и красочной.
Прислать фото вашей схемы учителю в ВК.</v>
      </c>
      <c r="H5" s="23" t="s">
        <v>2447</v>
      </c>
      <c r="I5" s="1"/>
      <c r="J5" s="1"/>
    </row>
    <row r="6" spans="1:10" ht="165.75">
      <c r="A6" s="1"/>
      <c r="B6" s="13" t="s">
        <v>99</v>
      </c>
      <c r="C6" s="13" t="s">
        <v>101</v>
      </c>
      <c r="D6" s="20" t="s">
        <v>31</v>
      </c>
      <c r="E6" s="20" t="s">
        <v>2735</v>
      </c>
      <c r="F6" s="458" t="s">
        <v>2441</v>
      </c>
      <c r="G6" s="61" t="s">
        <v>3042</v>
      </c>
      <c r="H6" s="61" t="str">
        <f>HYPERLINK("https://www.yaklass.ru/testwork","На сайте «ЯКласс» выполнить Домашнюю работу по теме ""Применение производной для исследования функций на монотонность и экстремумы"".
Если нет технической возможности: решить карточку (подробности в ВК)")</f>
        <v>На сайте «ЯКласс» выполнить Домашнюю работу по теме "Применение производной для исследования функций на монотонность и экстремумы".
Если нет технической возможности: решить карточку (подробности в ВК)</v>
      </c>
      <c r="I6" s="1"/>
      <c r="J6" s="1"/>
    </row>
    <row r="7" spans="1:10" ht="12.75" customHeight="1">
      <c r="A7" s="1"/>
      <c r="B7" s="901" t="s">
        <v>128</v>
      </c>
      <c r="C7" s="836"/>
      <c r="D7" s="836"/>
      <c r="E7" s="836"/>
      <c r="F7" s="836"/>
      <c r="G7" s="836"/>
      <c r="H7" s="837"/>
      <c r="I7" s="1"/>
      <c r="J7" s="1"/>
    </row>
    <row r="8" spans="1:10" ht="38.25">
      <c r="A8" s="1"/>
      <c r="B8" s="13" t="s">
        <v>142</v>
      </c>
      <c r="C8" s="13" t="s">
        <v>145</v>
      </c>
      <c r="D8" s="23" t="s">
        <v>81</v>
      </c>
      <c r="E8" s="722" t="s">
        <v>2736</v>
      </c>
      <c r="F8" s="768" t="s">
        <v>2595</v>
      </c>
      <c r="G8" s="23" t="s">
        <v>2596</v>
      </c>
      <c r="H8" s="23" t="s">
        <v>2596</v>
      </c>
      <c r="I8" s="1"/>
      <c r="J8" s="1"/>
    </row>
    <row r="9" spans="1:10" ht="76.5">
      <c r="A9" s="1"/>
      <c r="B9" s="13" t="s">
        <v>166</v>
      </c>
      <c r="C9" s="13" t="s">
        <v>167</v>
      </c>
      <c r="D9" s="32" t="s">
        <v>81</v>
      </c>
      <c r="E9" s="73" t="s">
        <v>2737</v>
      </c>
      <c r="F9" s="264" t="s">
        <v>2488</v>
      </c>
      <c r="G9" s="25" t="s">
        <v>1333</v>
      </c>
      <c r="H9" s="73" t="s">
        <v>55</v>
      </c>
      <c r="I9" s="1"/>
      <c r="J9" s="1"/>
    </row>
    <row r="10" spans="1:10" ht="25.5" customHeight="1">
      <c r="A10" s="1"/>
      <c r="B10" s="847" t="s">
        <v>187</v>
      </c>
      <c r="C10" s="847" t="s">
        <v>189</v>
      </c>
      <c r="D10" s="905" t="s">
        <v>598</v>
      </c>
      <c r="E10" s="449" t="s">
        <v>2738</v>
      </c>
      <c r="F10" s="23" t="s">
        <v>2498</v>
      </c>
      <c r="G10" s="23" t="s">
        <v>2499</v>
      </c>
      <c r="H10" s="23" t="s">
        <v>2499</v>
      </c>
      <c r="I10" s="1"/>
      <c r="J10" s="1"/>
    </row>
    <row r="11" spans="1:10" ht="25.5">
      <c r="A11" s="1"/>
      <c r="B11" s="848"/>
      <c r="C11" s="848"/>
      <c r="D11" s="848"/>
      <c r="E11" s="449" t="s">
        <v>2739</v>
      </c>
      <c r="F11" s="23" t="s">
        <v>2449</v>
      </c>
      <c r="G11" s="23" t="s">
        <v>2450</v>
      </c>
      <c r="H11" s="23" t="s">
        <v>2451</v>
      </c>
      <c r="I11" s="1"/>
      <c r="J11" s="1"/>
    </row>
    <row r="12" spans="1:10" ht="41.25" customHeight="1">
      <c r="A12" s="1"/>
      <c r="B12" s="13" t="s">
        <v>433</v>
      </c>
      <c r="C12" s="203" t="s">
        <v>434</v>
      </c>
      <c r="D12" s="23" t="s">
        <v>81</v>
      </c>
      <c r="E12" s="198" t="s">
        <v>2740</v>
      </c>
      <c r="F12" s="268" t="s">
        <v>2453</v>
      </c>
      <c r="G12" s="23" t="s">
        <v>1395</v>
      </c>
      <c r="H12" s="23" t="s">
        <v>55</v>
      </c>
      <c r="I12" s="1"/>
      <c r="J12" s="1"/>
    </row>
    <row r="13" spans="1:10" ht="45.75" customHeight="1">
      <c r="A13" s="1"/>
      <c r="B13" s="203" t="s">
        <v>1091</v>
      </c>
      <c r="C13" s="203" t="s">
        <v>1092</v>
      </c>
      <c r="D13" s="769" t="s">
        <v>81</v>
      </c>
      <c r="E13" s="695" t="s">
        <v>2741</v>
      </c>
      <c r="F13" s="23" t="s">
        <v>2603</v>
      </c>
      <c r="G13" s="23" t="s">
        <v>2604</v>
      </c>
      <c r="H13" s="23" t="s">
        <v>55</v>
      </c>
      <c r="I13" s="1"/>
      <c r="J13" s="1"/>
    </row>
    <row r="14" spans="1:10" ht="19.5" customHeight="1">
      <c r="A14" s="1"/>
      <c r="B14" s="835" t="s">
        <v>219</v>
      </c>
      <c r="C14" s="836"/>
      <c r="D14" s="836"/>
      <c r="E14" s="836"/>
      <c r="F14" s="836"/>
      <c r="G14" s="836"/>
      <c r="H14" s="837"/>
      <c r="I14" s="1"/>
      <c r="J14" s="1"/>
    </row>
    <row r="15" spans="1:10" ht="38.25">
      <c r="A15" s="1"/>
      <c r="B15" s="13" t="s">
        <v>29</v>
      </c>
      <c r="C15" s="13" t="s">
        <v>30</v>
      </c>
      <c r="D15" s="32" t="s">
        <v>81</v>
      </c>
      <c r="E15" s="73" t="s">
        <v>2742</v>
      </c>
      <c r="F15" s="73" t="s">
        <v>2743</v>
      </c>
      <c r="G15" s="770" t="s">
        <v>2609</v>
      </c>
      <c r="H15" s="73" t="s">
        <v>380</v>
      </c>
      <c r="I15" s="1"/>
      <c r="J15" s="1"/>
    </row>
    <row r="16" spans="1:10" ht="127.5">
      <c r="A16" s="1"/>
      <c r="B16" s="13" t="s">
        <v>77</v>
      </c>
      <c r="C16" s="13" t="s">
        <v>79</v>
      </c>
      <c r="D16" s="20" t="s">
        <v>31</v>
      </c>
      <c r="E16" s="73" t="s">
        <v>2744</v>
      </c>
      <c r="F16" s="713" t="s">
        <v>2476</v>
      </c>
      <c r="G16" s="22" t="s">
        <v>3043</v>
      </c>
      <c r="H16" s="22" t="str">
        <f>HYPERLINK("https://www.yaklass.ru/p/geometria/10-klass/mnogogranniki-11037/pravilnye-mnogogranniki-12127","На сайте «ЯКласс» выполнить задания 4-5 по теме ""Правильные многогранники"".
Если нет технической возможности: решить карточку (подробности в ВК)")</f>
        <v>На сайте «ЯКласс» выполнить задания 4-5 по теме "Правильные многогранники".
Если нет технической возможности: решить карточку (подробности в ВК)</v>
      </c>
      <c r="I16" s="1"/>
      <c r="J16" s="1"/>
    </row>
    <row r="17" spans="1:10" ht="38.25">
      <c r="A17" s="1"/>
      <c r="B17" s="13" t="s">
        <v>99</v>
      </c>
      <c r="C17" s="13" t="s">
        <v>101</v>
      </c>
      <c r="D17" s="32" t="s">
        <v>81</v>
      </c>
      <c r="E17" s="73" t="s">
        <v>2745</v>
      </c>
      <c r="F17" s="465" t="s">
        <v>2514</v>
      </c>
      <c r="G17" s="73" t="s">
        <v>1333</v>
      </c>
      <c r="H17" s="73" t="s">
        <v>55</v>
      </c>
      <c r="I17" s="1"/>
      <c r="J17" s="1"/>
    </row>
    <row r="18" spans="1:10" ht="12.75" customHeight="1">
      <c r="A18" s="1"/>
      <c r="B18" s="901" t="s">
        <v>128</v>
      </c>
      <c r="C18" s="836"/>
      <c r="D18" s="836"/>
      <c r="E18" s="836"/>
      <c r="F18" s="836"/>
      <c r="G18" s="836"/>
      <c r="H18" s="837"/>
      <c r="I18" s="1"/>
      <c r="J18" s="1"/>
    </row>
    <row r="19" spans="1:10" ht="102">
      <c r="A19" s="1"/>
      <c r="B19" s="13" t="s">
        <v>142</v>
      </c>
      <c r="C19" s="13" t="s">
        <v>145</v>
      </c>
      <c r="D19" s="32" t="s">
        <v>598</v>
      </c>
      <c r="E19" s="289" t="s">
        <v>2746</v>
      </c>
      <c r="F19" s="32" t="s">
        <v>2480</v>
      </c>
      <c r="G19" s="32" t="s">
        <v>2481</v>
      </c>
      <c r="H19" s="32" t="s">
        <v>2482</v>
      </c>
      <c r="I19" s="1"/>
      <c r="J19" s="1"/>
    </row>
    <row r="20" spans="1:10" ht="38.25">
      <c r="A20" s="1"/>
      <c r="B20" s="13" t="s">
        <v>166</v>
      </c>
      <c r="C20" s="13" t="s">
        <v>167</v>
      </c>
      <c r="D20" s="32" t="s">
        <v>2747</v>
      </c>
      <c r="E20" s="753" t="s">
        <v>2748</v>
      </c>
      <c r="F20" s="32" t="s">
        <v>2615</v>
      </c>
      <c r="G20" s="241" t="s">
        <v>2616</v>
      </c>
      <c r="H20" s="188" t="s">
        <v>2616</v>
      </c>
      <c r="I20" s="1"/>
      <c r="J20" s="1"/>
    </row>
    <row r="21" spans="1:10" ht="45" customHeight="1">
      <c r="A21" s="1"/>
      <c r="B21" s="13" t="s">
        <v>187</v>
      </c>
      <c r="C21" s="203" t="s">
        <v>434</v>
      </c>
      <c r="D21" s="32" t="s">
        <v>598</v>
      </c>
      <c r="E21" s="753" t="s">
        <v>2749</v>
      </c>
      <c r="F21" s="73" t="s">
        <v>2618</v>
      </c>
      <c r="G21" s="73" t="s">
        <v>2750</v>
      </c>
      <c r="H21" s="73" t="s">
        <v>2091</v>
      </c>
      <c r="I21" s="1"/>
      <c r="J21" s="1"/>
    </row>
    <row r="22" spans="1:10" ht="38.25">
      <c r="A22" s="1"/>
      <c r="B22" s="176" t="s">
        <v>433</v>
      </c>
      <c r="C22" s="206" t="s">
        <v>1092</v>
      </c>
      <c r="D22" s="112" t="s">
        <v>2751</v>
      </c>
      <c r="E22" s="708" t="s">
        <v>2752</v>
      </c>
      <c r="F22" s="771" t="s">
        <v>2623</v>
      </c>
      <c r="G22" s="188" t="s">
        <v>2753</v>
      </c>
      <c r="H22" s="32" t="s">
        <v>2625</v>
      </c>
      <c r="I22" s="1"/>
      <c r="J22" s="1"/>
    </row>
    <row r="23" spans="1:10" ht="51">
      <c r="A23" s="1"/>
      <c r="B23" s="176" t="s">
        <v>1091</v>
      </c>
      <c r="C23" s="176" t="s">
        <v>1092</v>
      </c>
      <c r="D23" s="20" t="s">
        <v>31</v>
      </c>
      <c r="E23" s="708" t="s">
        <v>2754</v>
      </c>
      <c r="F23" s="289" t="s">
        <v>2674</v>
      </c>
      <c r="G23" s="193" t="str">
        <f>HYPERLINK("https://www.youtube.com/watch?v=t8UujSnK6Pk&amp;t=18s","Государственная граница. Фильм 1. Мы наш, мы новый... 2 серия ")</f>
        <v xml:space="preserve">Государственная граница. Фильм 1. Мы наш, мы новый... 2 серия </v>
      </c>
      <c r="H23" s="32" t="s">
        <v>55</v>
      </c>
      <c r="I23" s="1"/>
      <c r="J23" s="1"/>
    </row>
    <row r="24" spans="1:10" ht="21.75" customHeight="1">
      <c r="A24" s="1"/>
      <c r="B24" s="860" t="s">
        <v>252</v>
      </c>
      <c r="C24" s="836"/>
      <c r="D24" s="836"/>
      <c r="E24" s="836"/>
      <c r="F24" s="836"/>
      <c r="G24" s="836"/>
      <c r="H24" s="837"/>
      <c r="I24" s="1"/>
      <c r="J24" s="1"/>
    </row>
    <row r="25" spans="1:10" ht="38.25">
      <c r="A25" s="1"/>
      <c r="B25" s="772" t="s">
        <v>29</v>
      </c>
      <c r="C25" s="338" t="s">
        <v>30</v>
      </c>
      <c r="D25" s="32" t="s">
        <v>2465</v>
      </c>
      <c r="E25" s="496" t="s">
        <v>2755</v>
      </c>
      <c r="F25" s="23" t="s">
        <v>2677</v>
      </c>
      <c r="G25" s="61" t="str">
        <f>HYPERLINK("https://resh.edu.ru/subject/lesson/6285/start/132974/","Посмотреть видеоурок или ознакомиться с документом в ВК")</f>
        <v>Посмотреть видеоурок или ознакомиться с документом в ВК</v>
      </c>
      <c r="H25" s="773" t="s">
        <v>380</v>
      </c>
      <c r="I25" s="1"/>
      <c r="J25" s="1"/>
    </row>
    <row r="26" spans="1:10" ht="38.25">
      <c r="A26" s="1"/>
      <c r="B26" s="772" t="s">
        <v>77</v>
      </c>
      <c r="C26" s="176" t="s">
        <v>79</v>
      </c>
      <c r="D26" s="32" t="s">
        <v>320</v>
      </c>
      <c r="E26" s="496" t="s">
        <v>2756</v>
      </c>
      <c r="F26" s="23" t="s">
        <v>2436</v>
      </c>
      <c r="G26" s="688" t="str">
        <f>HYPERLINK("https://resh.edu.ru/subject/lesson/3645/main/35622/","Посмотреть видеоурок ИЛИ ознакомиться с документом в ВК. Выполнить тест (документ в ВК, АСУ)")</f>
        <v>Посмотреть видеоурок ИЛИ ознакомиться с документом в ВК. Выполнить тест (документ в ВК, АСУ)</v>
      </c>
      <c r="H26" s="83" t="s">
        <v>2437</v>
      </c>
      <c r="I26" s="1"/>
      <c r="J26" s="1"/>
    </row>
    <row r="27" spans="1:10" ht="102">
      <c r="A27" s="1"/>
      <c r="B27" s="772" t="s">
        <v>99</v>
      </c>
      <c r="C27" s="176" t="s">
        <v>101</v>
      </c>
      <c r="D27" s="75" t="s">
        <v>31</v>
      </c>
      <c r="E27" s="20" t="s">
        <v>2757</v>
      </c>
      <c r="F27" s="458" t="s">
        <v>2518</v>
      </c>
      <c r="G27" s="716" t="str">
        <f>HYPERLINK("https://www.yaklass.ru/p/algebra/10-klass/proizvodnaia-9147/primenenie-proizvodnoi-dlia-issledovaniia-funktcii-na-monotonnost-i-ekstr_-11226","На сайте «ЯКласс» выполнить Тренировку по теме ""Применение производной для исследования функций на монотонность и экстремумы"" 
Если нет технической возможности: решить карточку (подробности в ВК)")</f>
        <v>На сайте «ЯКласс» выполнить Тренировку по теме "Применение производной для исследования функций на монотонность и экстремумы" 
Если нет технической возможности: решить карточку (подробности в ВК)</v>
      </c>
      <c r="H27" s="716" t="str">
        <f>HYPERLINK("https://www.yaklass.ru/testwork","На сайте «ЯКласс» выполнить проверочную работу по теме ""Применение производной для исследования функций на монотонность и экстремумы"".
Если нет технической возможности: решить задания карточку (подробности в ВК)")</f>
        <v>На сайте «ЯКласс» выполнить проверочную работу по теме "Применение производной для исследования функций на монотонность и экстремумы".
Если нет технической возможности: решить задания карточку (подробности в ВК)</v>
      </c>
      <c r="I27" s="1"/>
      <c r="J27" s="1"/>
    </row>
    <row r="28" spans="1:10" ht="15.75" customHeight="1">
      <c r="A28" s="1"/>
      <c r="B28" s="901"/>
      <c r="C28" s="836"/>
      <c r="D28" s="836"/>
      <c r="E28" s="836"/>
      <c r="F28" s="836"/>
      <c r="G28" s="836"/>
      <c r="H28" s="837"/>
      <c r="I28" s="1"/>
      <c r="J28" s="1"/>
    </row>
    <row r="29" spans="1:10" ht="39.75" customHeight="1">
      <c r="A29" s="1"/>
      <c r="B29" s="772" t="s">
        <v>142</v>
      </c>
      <c r="C29" s="176" t="s">
        <v>145</v>
      </c>
      <c r="D29" s="23" t="s">
        <v>2395</v>
      </c>
      <c r="E29" s="20" t="s">
        <v>2758</v>
      </c>
      <c r="F29" s="23" t="s">
        <v>2759</v>
      </c>
      <c r="G29" s="188" t="s">
        <v>2633</v>
      </c>
      <c r="H29" s="188" t="s">
        <v>2633</v>
      </c>
      <c r="I29" s="1"/>
      <c r="J29" s="1"/>
    </row>
    <row r="30" spans="1:10" ht="46.5" customHeight="1">
      <c r="A30" s="1"/>
      <c r="B30" s="772" t="s">
        <v>166</v>
      </c>
      <c r="C30" s="176" t="s">
        <v>167</v>
      </c>
      <c r="D30" s="23" t="s">
        <v>2634</v>
      </c>
      <c r="E30" s="20" t="s">
        <v>2760</v>
      </c>
      <c r="F30" s="23" t="s">
        <v>2636</v>
      </c>
      <c r="G30" s="193" t="e">
        <f>HYPERLINK("https://yandex.ru/video/preview?filmId=12168921149890230950&amp;text=%D0%B2%D0%B8%D0%B4%D0%B5%D0%BE%D1%83%D1%80%D0%BE%D0%BA%20%D0%B0%D0%BC%D0%B8%D0%BD%D0%BE%D0%BA%D0%B8%D1%81%D0%BB%D0%BE%D1%82%D1%8B%2010%20%D0%BA%D0%BB%D0%B0%D1%81%D1%81&amp;path=wizard&amp;parent-req"&amp;"id=1587992770391946-272691575961599032100291-prestable-app-host-sas-web-yp-35&amp;redircnt=1587992774.1","пар.24.1 прочитать,ю посмотреть видеоурок")</f>
        <v>#VALUE!</v>
      </c>
      <c r="H30" s="188" t="s">
        <v>2637</v>
      </c>
      <c r="I30" s="1"/>
      <c r="J30" s="1"/>
    </row>
    <row r="31" spans="1:10" ht="140.25">
      <c r="A31" s="1"/>
      <c r="B31" s="772" t="s">
        <v>187</v>
      </c>
      <c r="C31" s="176" t="s">
        <v>189</v>
      </c>
      <c r="D31" s="23" t="s">
        <v>31</v>
      </c>
      <c r="E31" s="20" t="s">
        <v>2761</v>
      </c>
      <c r="F31" s="755" t="s">
        <v>2533</v>
      </c>
      <c r="G31" s="774" t="s">
        <v>3044</v>
      </c>
      <c r="H31" s="774" t="str">
        <f>HYPERLINK("https://www.yaklass.ru/p/algebra/10-klass/proizvodnaia-9147/postroenie-grafikov-funktcii-11227","На сайте «ЯКласс» выполнить задания 4-6 по теме ""Построение графиков функции"".
Если нет технической возможности: решить карточку (подробности в ВК)")</f>
        <v>На сайте «ЯКласс» выполнить задания 4-6 по теме "Построение графиков функции".
Если нет технической возможности: решить карточку (подробности в ВК)</v>
      </c>
      <c r="I31" s="1"/>
      <c r="J31" s="1"/>
    </row>
    <row r="32" spans="1:10" ht="38.25">
      <c r="A32" s="1"/>
      <c r="B32" s="855" t="s">
        <v>433</v>
      </c>
      <c r="C32" s="870" t="s">
        <v>434</v>
      </c>
      <c r="D32" s="23" t="s">
        <v>598</v>
      </c>
      <c r="E32" s="722" t="s">
        <v>2762</v>
      </c>
      <c r="F32" s="20" t="s">
        <v>2535</v>
      </c>
      <c r="G32" s="25" t="s">
        <v>2536</v>
      </c>
      <c r="H32" s="20" t="s">
        <v>380</v>
      </c>
      <c r="I32" s="1"/>
      <c r="J32" s="1"/>
    </row>
    <row r="33" spans="1:10" ht="63.75">
      <c r="A33" s="1"/>
      <c r="B33" s="848"/>
      <c r="C33" s="848"/>
      <c r="D33" s="333" t="s">
        <v>2572</v>
      </c>
      <c r="E33" s="719" t="s">
        <v>2763</v>
      </c>
      <c r="F33" s="724" t="s">
        <v>2576</v>
      </c>
      <c r="G33" s="724" t="s">
        <v>2577</v>
      </c>
      <c r="H33" s="724" t="s">
        <v>2578</v>
      </c>
      <c r="I33" s="1"/>
      <c r="J33" s="1"/>
    </row>
    <row r="34" spans="1:10" ht="54.75" customHeight="1">
      <c r="A34" s="1"/>
      <c r="B34" s="775" t="s">
        <v>1091</v>
      </c>
      <c r="C34" s="709" t="s">
        <v>1092</v>
      </c>
      <c r="D34" s="23" t="s">
        <v>81</v>
      </c>
      <c r="E34" s="695" t="s">
        <v>2764</v>
      </c>
      <c r="F34" s="23" t="s">
        <v>2765</v>
      </c>
      <c r="G34" s="323" t="s">
        <v>2609</v>
      </c>
      <c r="H34" s="23" t="s">
        <v>55</v>
      </c>
      <c r="I34" s="1"/>
      <c r="J34" s="1"/>
    </row>
    <row r="35" spans="1:10" ht="18">
      <c r="A35" s="1"/>
      <c r="B35" s="863" t="s">
        <v>278</v>
      </c>
      <c r="C35" s="836"/>
      <c r="D35" s="836"/>
      <c r="E35" s="836"/>
      <c r="F35" s="836"/>
      <c r="G35" s="836"/>
      <c r="H35" s="837"/>
      <c r="I35" s="1"/>
      <c r="J35" s="1"/>
    </row>
    <row r="36" spans="1:10" ht="40.5" customHeight="1">
      <c r="A36" s="1"/>
      <c r="B36" s="772" t="s">
        <v>29</v>
      </c>
      <c r="C36" s="176" t="s">
        <v>30</v>
      </c>
      <c r="D36" s="32" t="s">
        <v>81</v>
      </c>
      <c r="E36" s="722" t="s">
        <v>2766</v>
      </c>
      <c r="F36" s="23" t="s">
        <v>2759</v>
      </c>
      <c r="G36" s="23" t="s">
        <v>2767</v>
      </c>
      <c r="H36" s="23" t="s">
        <v>2767</v>
      </c>
      <c r="I36" s="1"/>
      <c r="J36" s="1"/>
    </row>
    <row r="37" spans="1:10" ht="36.75" customHeight="1">
      <c r="A37" s="1"/>
      <c r="B37" s="772" t="s">
        <v>77</v>
      </c>
      <c r="C37" s="176" t="s">
        <v>79</v>
      </c>
      <c r="D37" s="32" t="s">
        <v>31</v>
      </c>
      <c r="E37" s="722" t="s">
        <v>2768</v>
      </c>
      <c r="F37" s="23" t="s">
        <v>1636</v>
      </c>
      <c r="G37" s="56" t="s">
        <v>2549</v>
      </c>
      <c r="H37" s="65" t="s">
        <v>2556</v>
      </c>
      <c r="I37" s="1"/>
      <c r="J37" s="1"/>
    </row>
    <row r="38" spans="1:10" ht="39" customHeight="1">
      <c r="A38" s="1"/>
      <c r="B38" s="772" t="s">
        <v>99</v>
      </c>
      <c r="C38" s="176" t="s">
        <v>101</v>
      </c>
      <c r="D38" s="32" t="s">
        <v>31</v>
      </c>
      <c r="E38" s="753" t="s">
        <v>2769</v>
      </c>
      <c r="F38" s="23" t="s">
        <v>2644</v>
      </c>
      <c r="G38" s="323" t="s">
        <v>2609</v>
      </c>
      <c r="H38" s="23" t="s">
        <v>380</v>
      </c>
      <c r="I38" s="1"/>
      <c r="J38" s="1"/>
    </row>
    <row r="39" spans="1:10" ht="12.75" customHeight="1">
      <c r="A39" s="1"/>
      <c r="B39" s="903" t="s">
        <v>128</v>
      </c>
      <c r="C39" s="836"/>
      <c r="D39" s="836"/>
      <c r="E39" s="836"/>
      <c r="F39" s="836"/>
      <c r="G39" s="836"/>
      <c r="H39" s="837"/>
      <c r="I39" s="1"/>
      <c r="J39" s="1"/>
    </row>
    <row r="40" spans="1:10" ht="25.5">
      <c r="A40" s="1"/>
      <c r="B40" s="772" t="s">
        <v>142</v>
      </c>
      <c r="C40" s="176" t="s">
        <v>145</v>
      </c>
      <c r="D40" s="32" t="s">
        <v>31</v>
      </c>
      <c r="E40" s="776" t="s">
        <v>2770</v>
      </c>
      <c r="F40" s="23" t="s">
        <v>2644</v>
      </c>
      <c r="G40" s="718" t="s">
        <v>2609</v>
      </c>
      <c r="H40" s="23" t="s">
        <v>380</v>
      </c>
      <c r="I40" s="1"/>
      <c r="J40" s="1"/>
    </row>
    <row r="41" spans="1:10" ht="127.5">
      <c r="A41" s="1"/>
      <c r="B41" s="772" t="s">
        <v>166</v>
      </c>
      <c r="C41" s="176" t="s">
        <v>167</v>
      </c>
      <c r="D41" s="185" t="s">
        <v>31</v>
      </c>
      <c r="E41" s="302" t="s">
        <v>2771</v>
      </c>
      <c r="F41" s="458" t="s">
        <v>2476</v>
      </c>
      <c r="G41" s="61" t="s">
        <v>3045</v>
      </c>
      <c r="H41" s="61" t="str">
        <f>HYPERLINK("https://www.yaklass.ru/p/geometria/10-klass/mnogogranniki-11037/pravilnye-mnogogranniki-12127","На сайте «ЯКласс» выполнить Домашнюю работу по теме ""Правильные многогранники"".
 Если нет технической возможности: решить карточку (подробности в ВК)")</f>
        <v>На сайте «ЯКласс» выполнить Домашнюю работу по теме "Правильные многогранники".
 Если нет технической возможности: решить карточку (подробности в ВК)</v>
      </c>
      <c r="I41" s="1"/>
      <c r="J41" s="1"/>
    </row>
    <row r="42" spans="1:10" ht="42.75" customHeight="1">
      <c r="A42" s="1"/>
      <c r="B42" s="772" t="s">
        <v>187</v>
      </c>
      <c r="C42" s="176" t="s">
        <v>189</v>
      </c>
      <c r="D42" s="32" t="s">
        <v>1405</v>
      </c>
      <c r="E42" s="74" t="s">
        <v>2772</v>
      </c>
      <c r="F42" s="32" t="s">
        <v>2773</v>
      </c>
      <c r="G42" s="32" t="s">
        <v>2774</v>
      </c>
      <c r="H42" s="32" t="s">
        <v>2775</v>
      </c>
      <c r="I42" s="1"/>
      <c r="J42" s="1"/>
    </row>
    <row r="43" spans="1:10" ht="51">
      <c r="A43" s="1"/>
      <c r="B43" s="743" t="s">
        <v>433</v>
      </c>
      <c r="C43" s="157" t="s">
        <v>434</v>
      </c>
      <c r="D43" s="30" t="s">
        <v>1118</v>
      </c>
      <c r="E43" s="705" t="s">
        <v>2776</v>
      </c>
      <c r="F43" s="704" t="s">
        <v>2485</v>
      </c>
      <c r="G43" s="61" t="s">
        <v>2486</v>
      </c>
      <c r="H43" s="704" t="s">
        <v>55</v>
      </c>
      <c r="I43" s="1"/>
      <c r="J43" s="1"/>
    </row>
    <row r="44" spans="1:10" ht="51">
      <c r="A44" s="1"/>
      <c r="B44" s="743" t="s">
        <v>1091</v>
      </c>
      <c r="C44" s="157" t="s">
        <v>1092</v>
      </c>
      <c r="D44" s="235" t="s">
        <v>31</v>
      </c>
      <c r="E44" s="121" t="s">
        <v>2777</v>
      </c>
      <c r="F44" s="36" t="s">
        <v>2778</v>
      </c>
      <c r="G44" s="193" t="str">
        <f>HYPERLINK("https://nachalo-peremen.ru/test-kakaya-professiya-mne-podhodit/","https://nachalo-peremen.ru/test-kakaya-professiya-mne-podhodit/
")</f>
        <v xml:space="preserve">https://nachalo-peremen.ru/test-kakaya-professiya-mne-podhodit/
</v>
      </c>
      <c r="H44" s="235" t="s">
        <v>55</v>
      </c>
      <c r="I44" s="1"/>
      <c r="J44" s="1"/>
    </row>
    <row r="45" spans="1:10" ht="18">
      <c r="A45" s="1"/>
      <c r="B45" s="867"/>
      <c r="C45" s="840"/>
      <c r="D45" s="840"/>
      <c r="E45" s="840"/>
      <c r="F45" s="840"/>
      <c r="G45" s="840"/>
      <c r="H45" s="840"/>
      <c r="I45" s="1"/>
      <c r="J45" s="1"/>
    </row>
    <row r="46" spans="1:10" ht="38.25" customHeight="1">
      <c r="A46" s="1"/>
      <c r="B46" s="733"/>
      <c r="C46" s="17"/>
      <c r="D46" s="760"/>
      <c r="E46" s="27"/>
      <c r="F46" s="760"/>
      <c r="G46" s="759"/>
      <c r="H46" s="760"/>
      <c r="I46" s="1"/>
      <c r="J46" s="1"/>
    </row>
    <row r="47" spans="1:10" ht="51" customHeight="1">
      <c r="A47" s="1"/>
      <c r="B47" s="733"/>
      <c r="C47" s="17"/>
      <c r="D47" s="79"/>
      <c r="E47" s="27"/>
      <c r="F47" s="747"/>
      <c r="G47" s="227"/>
      <c r="H47" s="227"/>
      <c r="I47" s="1"/>
      <c r="J47" s="1"/>
    </row>
    <row r="48" spans="1:10" ht="12.75">
      <c r="A48" s="1"/>
      <c r="B48" s="733"/>
      <c r="C48" s="17"/>
      <c r="D48" s="778"/>
      <c r="E48" s="779"/>
      <c r="F48" s="27"/>
      <c r="G48" s="760"/>
      <c r="H48" s="760"/>
      <c r="I48" s="1"/>
      <c r="J48" s="1"/>
    </row>
    <row r="49" spans="1:10" ht="15.75" customHeight="1">
      <c r="A49" s="1"/>
      <c r="B49" s="902"/>
      <c r="C49" s="840"/>
      <c r="D49" s="840"/>
      <c r="E49" s="840"/>
      <c r="F49" s="840"/>
      <c r="G49" s="840"/>
      <c r="H49" s="840"/>
      <c r="I49" s="1"/>
      <c r="J49" s="1"/>
    </row>
    <row r="50" spans="1:10" ht="12.75">
      <c r="A50" s="1"/>
      <c r="B50" s="733"/>
      <c r="C50" s="17"/>
      <c r="D50" s="27"/>
      <c r="E50" s="27"/>
      <c r="F50" s="427"/>
      <c r="G50" s="227"/>
      <c r="H50" s="27"/>
      <c r="I50" s="1"/>
      <c r="J50" s="1"/>
    </row>
    <row r="51" spans="1:10" ht="27" customHeight="1">
      <c r="A51" s="1"/>
      <c r="B51" s="733"/>
      <c r="C51" s="17"/>
      <c r="D51" s="760"/>
      <c r="E51" s="760"/>
      <c r="F51" s="760"/>
      <c r="G51" s="27"/>
      <c r="H51" s="27"/>
      <c r="I51" s="1"/>
      <c r="J51" s="1"/>
    </row>
    <row r="52" spans="1:10" ht="27.75" customHeight="1">
      <c r="A52" s="1"/>
      <c r="B52" s="735"/>
      <c r="C52" s="151"/>
      <c r="D52" s="760"/>
      <c r="E52" s="760"/>
      <c r="F52" s="760"/>
      <c r="G52" s="27"/>
      <c r="H52" s="27"/>
      <c r="I52" s="1"/>
      <c r="J52" s="1"/>
    </row>
    <row r="53" spans="1:10" ht="30" customHeight="1">
      <c r="A53" s="1"/>
      <c r="B53" s="780"/>
      <c r="C53" s="781"/>
      <c r="D53" s="760"/>
      <c r="E53" s="760"/>
      <c r="F53" s="760"/>
      <c r="G53" s="27"/>
      <c r="H53" s="27"/>
      <c r="I53" s="1"/>
      <c r="J53" s="1"/>
    </row>
    <row r="54" spans="1:10" ht="12.75">
      <c r="A54" s="1"/>
      <c r="B54" s="733"/>
      <c r="C54" s="151"/>
      <c r="D54" s="301"/>
      <c r="E54" s="765"/>
      <c r="F54" s="301"/>
      <c r="G54" s="301"/>
      <c r="H54" s="301"/>
      <c r="I54" s="1"/>
      <c r="J54" s="1"/>
    </row>
    <row r="55" spans="1:10" ht="18">
      <c r="A55" s="1"/>
      <c r="B55" s="867"/>
      <c r="C55" s="840"/>
      <c r="D55" s="840"/>
      <c r="E55" s="840"/>
      <c r="F55" s="840"/>
      <c r="G55" s="840"/>
      <c r="H55" s="840"/>
      <c r="I55" s="1"/>
      <c r="J55" s="1"/>
    </row>
    <row r="56" spans="1:10" ht="12.75">
      <c r="A56" s="1"/>
      <c r="B56" s="865"/>
      <c r="C56" s="849"/>
      <c r="D56" s="79"/>
      <c r="E56" s="170"/>
      <c r="F56" s="27"/>
      <c r="G56" s="27"/>
      <c r="H56" s="27"/>
      <c r="I56" s="1"/>
      <c r="J56" s="1"/>
    </row>
    <row r="57" spans="1:10" ht="12.75">
      <c r="A57" s="1"/>
      <c r="B57" s="840"/>
      <c r="C57" s="840"/>
      <c r="D57" s="79"/>
      <c r="E57" s="294"/>
      <c r="F57" s="47"/>
      <c r="G57" s="321"/>
      <c r="H57" s="79"/>
      <c r="I57" s="1"/>
      <c r="J57" s="1"/>
    </row>
    <row r="58" spans="1:10" ht="12.75">
      <c r="A58" s="1"/>
      <c r="B58" s="733"/>
      <c r="C58" s="17"/>
      <c r="D58" s="79"/>
      <c r="E58" s="79"/>
      <c r="F58" s="234"/>
      <c r="G58" s="301"/>
      <c r="H58" s="234"/>
      <c r="I58" s="1"/>
      <c r="J58" s="1"/>
    </row>
    <row r="59" spans="1:10" ht="12.75">
      <c r="A59" s="1"/>
      <c r="B59" s="733"/>
      <c r="C59" s="17"/>
      <c r="D59" s="79"/>
      <c r="E59" s="163"/>
      <c r="F59" s="27"/>
      <c r="G59" s="321"/>
      <c r="H59" s="230"/>
      <c r="I59" s="1"/>
      <c r="J59" s="1"/>
    </row>
    <row r="60" spans="1:10" ht="15.75" customHeight="1">
      <c r="A60" s="1"/>
      <c r="B60" s="902"/>
      <c r="C60" s="840"/>
      <c r="D60" s="840"/>
      <c r="E60" s="840"/>
      <c r="F60" s="840"/>
      <c r="G60" s="840"/>
      <c r="H60" s="840"/>
      <c r="I60" s="1"/>
      <c r="J60" s="1"/>
    </row>
    <row r="61" spans="1:10" ht="12.75">
      <c r="A61" s="1"/>
      <c r="B61" s="733"/>
      <c r="C61" s="17"/>
      <c r="D61" s="686"/>
      <c r="E61" s="685"/>
      <c r="F61" s="686"/>
      <c r="G61" s="686"/>
      <c r="H61" s="686"/>
      <c r="I61" s="1"/>
      <c r="J61" s="1"/>
    </row>
    <row r="62" spans="1:10" ht="12.75">
      <c r="A62" s="1"/>
      <c r="B62" s="733"/>
      <c r="C62" s="17"/>
      <c r="D62" s="270"/>
      <c r="E62" s="687"/>
      <c r="F62" s="687"/>
      <c r="G62" s="687"/>
      <c r="H62" s="687"/>
      <c r="I62" s="1"/>
      <c r="J62" s="1"/>
    </row>
    <row r="63" spans="1:10" ht="12.75">
      <c r="A63" s="782"/>
      <c r="B63" s="318"/>
      <c r="C63" s="318"/>
      <c r="D63" s="175"/>
      <c r="E63" s="175"/>
      <c r="F63" s="175"/>
      <c r="G63" s="175"/>
      <c r="H63" s="175"/>
      <c r="I63" s="1"/>
      <c r="J63" s="1"/>
    </row>
    <row r="64" spans="1:10" ht="12.75">
      <c r="A64" s="1"/>
      <c r="B64" s="318"/>
      <c r="C64" s="318"/>
      <c r="D64" s="175"/>
      <c r="E64" s="175"/>
      <c r="F64" s="175"/>
      <c r="G64" s="391"/>
      <c r="H64" s="175"/>
      <c r="I64" s="1"/>
      <c r="J64" s="1"/>
    </row>
    <row r="65" spans="1:10" ht="12.75">
      <c r="A65" s="1"/>
      <c r="B65" s="175"/>
      <c r="C65" s="175"/>
      <c r="D65" s="175"/>
      <c r="E65" s="175"/>
      <c r="F65" s="175"/>
      <c r="G65" s="175"/>
      <c r="H65" s="175"/>
      <c r="I65" s="1"/>
      <c r="J65" s="1"/>
    </row>
    <row r="66" spans="1:10" ht="12.75">
      <c r="A66" s="1"/>
      <c r="B66" s="175"/>
      <c r="C66" s="175"/>
      <c r="D66" s="175"/>
      <c r="E66" s="175"/>
      <c r="F66" s="175"/>
      <c r="G66" s="175"/>
      <c r="H66" s="175"/>
      <c r="I66" s="1"/>
      <c r="J66" s="1"/>
    </row>
    <row r="67" spans="1:10" ht="12.75">
      <c r="A67" s="1"/>
      <c r="B67" s="175"/>
      <c r="C67" s="175"/>
      <c r="D67" s="175"/>
      <c r="E67" s="175"/>
      <c r="F67" s="175"/>
      <c r="G67" s="175"/>
      <c r="H67" s="175"/>
      <c r="I67" s="1"/>
      <c r="J67" s="1"/>
    </row>
    <row r="68" spans="1:10" ht="12.75">
      <c r="A68" s="1"/>
      <c r="B68" s="175"/>
      <c r="C68" s="175"/>
      <c r="D68" s="175"/>
      <c r="E68" s="175"/>
      <c r="F68" s="175"/>
      <c r="G68" s="175"/>
      <c r="H68" s="175"/>
      <c r="I68" s="1"/>
      <c r="J68" s="1"/>
    </row>
    <row r="69" spans="1:10" ht="12.75">
      <c r="A69" s="1"/>
      <c r="B69" s="175"/>
      <c r="C69" s="175"/>
      <c r="D69" s="175"/>
      <c r="E69" s="175"/>
      <c r="F69" s="175"/>
      <c r="G69" s="175"/>
      <c r="H69" s="175"/>
      <c r="I69" s="1"/>
      <c r="J69" s="1"/>
    </row>
    <row r="70" spans="1:10" ht="12.75">
      <c r="A70" s="1"/>
      <c r="B70" s="175"/>
      <c r="C70" s="175"/>
      <c r="D70" s="175"/>
      <c r="E70" s="175"/>
      <c r="F70" s="175"/>
      <c r="G70" s="175"/>
      <c r="H70" s="175"/>
      <c r="I70" s="1"/>
      <c r="J70" s="1"/>
    </row>
    <row r="71" spans="1:10" ht="12.75">
      <c r="A71" s="1"/>
      <c r="B71" s="175"/>
      <c r="C71" s="175"/>
      <c r="D71" s="175"/>
      <c r="E71" s="175"/>
      <c r="F71" s="175"/>
      <c r="G71" s="175"/>
      <c r="H71" s="175"/>
      <c r="I71" s="1"/>
      <c r="J71" s="1"/>
    </row>
    <row r="72" spans="1:10" ht="12.75">
      <c r="A72" s="1"/>
      <c r="B72" s="175"/>
      <c r="C72" s="175"/>
      <c r="D72" s="175"/>
      <c r="E72" s="175"/>
      <c r="F72" s="175"/>
      <c r="G72" s="175"/>
      <c r="H72" s="175"/>
      <c r="I72" s="1"/>
      <c r="J72" s="1"/>
    </row>
    <row r="73" spans="1:10" ht="12.75">
      <c r="A73" s="1"/>
      <c r="B73" s="175"/>
      <c r="C73" s="175"/>
      <c r="D73" s="175"/>
      <c r="E73" s="175"/>
      <c r="F73" s="175"/>
      <c r="G73" s="175"/>
      <c r="H73" s="175"/>
      <c r="I73" s="1"/>
      <c r="J73" s="1"/>
    </row>
    <row r="74" spans="1:10" ht="12.75">
      <c r="A74" s="1"/>
      <c r="B74" s="175"/>
      <c r="C74" s="175"/>
      <c r="D74" s="175"/>
      <c r="E74" s="175"/>
      <c r="F74" s="175"/>
      <c r="G74" s="175"/>
      <c r="H74" s="175"/>
      <c r="I74" s="1"/>
      <c r="J74" s="1"/>
    </row>
    <row r="75" spans="1:10" ht="12.75">
      <c r="A75" s="1"/>
      <c r="B75" s="175"/>
      <c r="C75" s="175"/>
      <c r="D75" s="175"/>
      <c r="E75" s="175"/>
      <c r="F75" s="175"/>
      <c r="G75" s="175"/>
      <c r="H75" s="175"/>
      <c r="I75" s="1"/>
      <c r="J75" s="1"/>
    </row>
    <row r="76" spans="1:10" ht="12.75">
      <c r="A76" s="1"/>
      <c r="B76" s="175"/>
      <c r="C76" s="175"/>
      <c r="D76" s="175"/>
      <c r="E76" s="175"/>
      <c r="F76" s="175"/>
      <c r="G76" s="175"/>
      <c r="H76" s="175"/>
      <c r="I76" s="1"/>
      <c r="J76" s="1"/>
    </row>
    <row r="77" spans="1:10" ht="12.75">
      <c r="A77" s="1"/>
      <c r="B77" s="175"/>
      <c r="C77" s="175"/>
      <c r="D77" s="175"/>
      <c r="E77" s="175"/>
      <c r="F77" s="175"/>
      <c r="G77" s="175"/>
      <c r="H77" s="175"/>
      <c r="I77" s="1"/>
      <c r="J77" s="1"/>
    </row>
    <row r="78" spans="1:10" ht="12.75">
      <c r="A78" s="1"/>
      <c r="B78" s="175"/>
      <c r="C78" s="175"/>
      <c r="D78" s="175"/>
      <c r="E78" s="175"/>
      <c r="F78" s="175"/>
      <c r="G78" s="175"/>
      <c r="H78" s="175"/>
      <c r="I78" s="1"/>
      <c r="J78" s="1"/>
    </row>
    <row r="79" spans="1:10" ht="12.75">
      <c r="A79" s="1"/>
      <c r="B79" s="175"/>
      <c r="C79" s="175"/>
      <c r="D79" s="175"/>
      <c r="E79" s="175"/>
      <c r="F79" s="175"/>
      <c r="G79" s="175"/>
      <c r="H79" s="175"/>
      <c r="I79" s="1"/>
      <c r="J79" s="1"/>
    </row>
    <row r="80" spans="1:10" ht="12.75">
      <c r="A80" s="1"/>
      <c r="B80" s="175"/>
      <c r="C80" s="175"/>
      <c r="D80" s="175"/>
      <c r="E80" s="175"/>
      <c r="F80" s="175"/>
      <c r="G80" s="175"/>
      <c r="H80" s="175"/>
      <c r="I80" s="1"/>
      <c r="J80" s="1"/>
    </row>
    <row r="81" spans="1:10" ht="12.75">
      <c r="A81" s="1"/>
      <c r="B81" s="175"/>
      <c r="C81" s="175"/>
      <c r="D81" s="175"/>
      <c r="E81" s="175"/>
      <c r="F81" s="175"/>
      <c r="G81" s="175"/>
      <c r="H81" s="175"/>
      <c r="I81" s="1"/>
      <c r="J81" s="1"/>
    </row>
    <row r="82" spans="1:10" ht="12.75">
      <c r="A82" s="1"/>
      <c r="B82" s="175"/>
      <c r="C82" s="175"/>
      <c r="D82" s="175"/>
      <c r="E82" s="175"/>
      <c r="F82" s="175"/>
      <c r="G82" s="175"/>
      <c r="H82" s="175"/>
      <c r="I82" s="1"/>
      <c r="J82" s="1"/>
    </row>
    <row r="83" spans="1:10" ht="12.75">
      <c r="A83" s="1"/>
      <c r="B83" s="175"/>
      <c r="C83" s="175"/>
      <c r="D83" s="175"/>
      <c r="E83" s="175"/>
      <c r="F83" s="175"/>
      <c r="G83" s="175"/>
      <c r="H83" s="175"/>
      <c r="I83" s="1"/>
      <c r="J83" s="1"/>
    </row>
    <row r="84" spans="1:10" ht="12.75">
      <c r="A84" s="1"/>
      <c r="B84" s="175"/>
      <c r="C84" s="175"/>
      <c r="D84" s="175"/>
      <c r="E84" s="175"/>
      <c r="F84" s="175"/>
      <c r="G84" s="175"/>
      <c r="H84" s="175"/>
      <c r="I84" s="1"/>
      <c r="J84" s="1"/>
    </row>
    <row r="85" spans="1:10" ht="12.75">
      <c r="A85" s="1"/>
      <c r="B85" s="1"/>
      <c r="C85" s="1"/>
      <c r="D85" s="1"/>
      <c r="E85" s="1"/>
      <c r="F85" s="1"/>
      <c r="G85" s="1"/>
      <c r="H85" s="1"/>
      <c r="I85" s="1"/>
      <c r="J85" s="1"/>
    </row>
    <row r="86" spans="1:10" ht="12.75">
      <c r="A86" s="1"/>
      <c r="B86" s="1"/>
      <c r="C86" s="1"/>
      <c r="D86" s="1"/>
      <c r="E86" s="1"/>
      <c r="F86" s="1"/>
      <c r="G86" s="1"/>
      <c r="H86" s="1"/>
      <c r="I86" s="1"/>
      <c r="J86" s="1"/>
    </row>
    <row r="87" spans="1:10" ht="12.75">
      <c r="A87" s="1"/>
      <c r="B87" s="1"/>
      <c r="C87" s="1"/>
      <c r="D87" s="1"/>
      <c r="E87" s="1"/>
      <c r="F87" s="1"/>
      <c r="G87" s="1"/>
      <c r="H87" s="1"/>
      <c r="I87" s="1"/>
      <c r="J87" s="1"/>
    </row>
    <row r="88" spans="1:10" ht="12.75">
      <c r="A88" s="1"/>
      <c r="B88" s="1"/>
      <c r="C88" s="1"/>
      <c r="D88" s="1"/>
      <c r="E88" s="1"/>
      <c r="F88" s="1"/>
      <c r="G88" s="1"/>
      <c r="H88" s="1"/>
      <c r="I88" s="1"/>
      <c r="J88" s="1"/>
    </row>
    <row r="89" spans="1:10" ht="12.75">
      <c r="A89" s="1"/>
      <c r="B89" s="1"/>
      <c r="C89" s="1"/>
      <c r="D89" s="1"/>
      <c r="E89" s="1"/>
      <c r="F89" s="1"/>
      <c r="G89" s="1"/>
      <c r="H89" s="1"/>
      <c r="I89" s="1"/>
      <c r="J89" s="1"/>
    </row>
    <row r="90" spans="1:10" ht="12.75">
      <c r="A90" s="1"/>
      <c r="B90" s="1"/>
      <c r="C90" s="1"/>
      <c r="D90" s="1"/>
      <c r="E90" s="1"/>
      <c r="F90" s="1"/>
      <c r="G90" s="1"/>
      <c r="H90" s="1"/>
      <c r="I90" s="1"/>
      <c r="J90" s="1"/>
    </row>
    <row r="91" spans="1:10" ht="12.75">
      <c r="A91" s="1"/>
      <c r="B91" s="1"/>
      <c r="C91" s="1"/>
      <c r="D91" s="1"/>
      <c r="E91" s="1"/>
      <c r="F91" s="1"/>
      <c r="G91" s="1"/>
      <c r="H91" s="1"/>
      <c r="I91" s="1"/>
      <c r="J91" s="1"/>
    </row>
    <row r="92" spans="1:10" ht="12.75">
      <c r="A92" s="1"/>
      <c r="B92" s="1"/>
      <c r="C92" s="1"/>
      <c r="D92" s="1"/>
      <c r="E92" s="1"/>
      <c r="F92" s="1"/>
      <c r="G92" s="1"/>
      <c r="H92" s="1"/>
      <c r="I92" s="1"/>
      <c r="J92" s="1"/>
    </row>
    <row r="93" spans="1:10" ht="12.75">
      <c r="A93" s="1"/>
      <c r="B93" s="1"/>
      <c r="C93" s="1"/>
      <c r="D93" s="1"/>
      <c r="E93" s="1"/>
      <c r="F93" s="1"/>
      <c r="G93" s="1"/>
      <c r="H93" s="1"/>
      <c r="I93" s="1"/>
      <c r="J93" s="1"/>
    </row>
    <row r="94" spans="1:10" ht="12.75">
      <c r="A94" s="1"/>
      <c r="B94" s="1"/>
      <c r="C94" s="1"/>
      <c r="D94" s="1"/>
      <c r="E94" s="1"/>
      <c r="F94" s="1"/>
      <c r="G94" s="1"/>
      <c r="H94" s="1"/>
      <c r="I94" s="1"/>
      <c r="J94" s="1"/>
    </row>
    <row r="95" spans="1:10" ht="12.75">
      <c r="A95" s="1"/>
      <c r="B95" s="1"/>
      <c r="C95" s="1"/>
      <c r="D95" s="1"/>
      <c r="E95" s="1"/>
      <c r="F95" s="1"/>
      <c r="G95" s="1"/>
      <c r="H95" s="1"/>
      <c r="I95" s="1"/>
      <c r="J95" s="1"/>
    </row>
    <row r="96" spans="1:10" ht="12.75">
      <c r="A96" s="1"/>
      <c r="B96" s="1"/>
      <c r="C96" s="1"/>
      <c r="D96" s="1"/>
      <c r="E96" s="1"/>
      <c r="F96" s="1"/>
      <c r="G96" s="1"/>
      <c r="H96" s="1"/>
      <c r="I96" s="1"/>
      <c r="J96" s="1"/>
    </row>
    <row r="97" spans="1:10" ht="12.75">
      <c r="A97" s="1"/>
      <c r="B97" s="1"/>
      <c r="C97" s="1"/>
      <c r="D97" s="1"/>
      <c r="E97" s="1"/>
      <c r="F97" s="1"/>
      <c r="G97" s="1"/>
      <c r="H97" s="1"/>
      <c r="I97" s="1"/>
      <c r="J97" s="1"/>
    </row>
    <row r="98" spans="1:10" ht="12.75">
      <c r="A98" s="1"/>
      <c r="B98" s="1"/>
      <c r="C98" s="1"/>
      <c r="D98" s="1"/>
      <c r="E98" s="1"/>
      <c r="F98" s="1"/>
      <c r="G98" s="1"/>
      <c r="H98" s="1"/>
      <c r="I98" s="1"/>
      <c r="J98" s="1"/>
    </row>
    <row r="99" spans="1:10" ht="12.75">
      <c r="A99" s="1"/>
      <c r="B99" s="1"/>
      <c r="C99" s="1"/>
      <c r="D99" s="1"/>
      <c r="E99" s="1"/>
      <c r="F99" s="1"/>
      <c r="G99" s="1"/>
      <c r="H99" s="1"/>
      <c r="I99" s="1"/>
      <c r="J99" s="1"/>
    </row>
    <row r="100" spans="1:10" ht="12.75">
      <c r="A100" s="1"/>
      <c r="B100" s="1"/>
      <c r="C100" s="1"/>
      <c r="D100" s="1"/>
      <c r="E100" s="1"/>
      <c r="F100" s="1"/>
      <c r="G100" s="1"/>
      <c r="H100" s="1"/>
      <c r="I100" s="1"/>
      <c r="J100" s="1"/>
    </row>
    <row r="101" spans="1:10" ht="12.75">
      <c r="A101" s="1"/>
      <c r="B101" s="1"/>
      <c r="C101" s="1"/>
      <c r="D101" s="1"/>
      <c r="E101" s="1"/>
      <c r="F101" s="1"/>
      <c r="G101" s="1"/>
      <c r="H101" s="1"/>
      <c r="I101" s="1"/>
      <c r="J101" s="1"/>
    </row>
    <row r="102" spans="1:10" ht="12.75">
      <c r="A102" s="1"/>
      <c r="B102" s="1"/>
      <c r="C102" s="1"/>
      <c r="D102" s="1"/>
      <c r="E102" s="1"/>
      <c r="F102" s="1"/>
      <c r="G102" s="1"/>
      <c r="H102" s="1"/>
      <c r="I102" s="1"/>
      <c r="J102" s="1"/>
    </row>
    <row r="103" spans="1:10" ht="12.75">
      <c r="A103" s="1"/>
      <c r="B103" s="1"/>
      <c r="C103" s="1"/>
      <c r="D103" s="1"/>
      <c r="E103" s="1"/>
      <c r="F103" s="1"/>
      <c r="G103" s="1"/>
      <c r="H103" s="1"/>
      <c r="I103" s="1"/>
      <c r="J103" s="1"/>
    </row>
    <row r="104" spans="1:10" ht="12.75">
      <c r="A104" s="1"/>
      <c r="B104" s="1"/>
      <c r="C104" s="1"/>
      <c r="D104" s="1"/>
      <c r="E104" s="1"/>
      <c r="F104" s="1"/>
      <c r="G104" s="1"/>
      <c r="H104" s="1"/>
      <c r="I104" s="1"/>
      <c r="J104" s="1"/>
    </row>
    <row r="105" spans="1:10" ht="12.75">
      <c r="A105" s="1"/>
      <c r="B105" s="1"/>
      <c r="C105" s="1"/>
      <c r="D105" s="1"/>
      <c r="E105" s="1"/>
      <c r="F105" s="1"/>
      <c r="G105" s="1"/>
      <c r="H105" s="1"/>
      <c r="I105" s="1"/>
      <c r="J105" s="1"/>
    </row>
    <row r="106" spans="1:10" ht="12.75">
      <c r="A106" s="1"/>
      <c r="B106" s="1"/>
      <c r="C106" s="1"/>
      <c r="D106" s="1"/>
      <c r="E106" s="1"/>
      <c r="F106" s="1"/>
      <c r="G106" s="1"/>
      <c r="H106" s="1"/>
      <c r="I106" s="1"/>
      <c r="J106" s="1"/>
    </row>
    <row r="107" spans="1:10" ht="12.75">
      <c r="A107" s="1"/>
      <c r="B107" s="1"/>
      <c r="C107" s="1"/>
      <c r="D107" s="1"/>
      <c r="E107" s="1"/>
      <c r="F107" s="1"/>
      <c r="G107" s="1"/>
      <c r="H107" s="1"/>
      <c r="I107" s="1"/>
      <c r="J107" s="1"/>
    </row>
    <row r="108" spans="1:10" ht="12.75">
      <c r="A108" s="1"/>
      <c r="B108" s="1"/>
      <c r="C108" s="1"/>
      <c r="D108" s="1"/>
      <c r="E108" s="1"/>
      <c r="F108" s="1"/>
      <c r="G108" s="1"/>
      <c r="H108" s="1"/>
      <c r="I108" s="1"/>
      <c r="J108" s="1"/>
    </row>
    <row r="109" spans="1:10" ht="12.75">
      <c r="A109" s="1"/>
      <c r="B109" s="1"/>
      <c r="C109" s="1"/>
      <c r="D109" s="1"/>
      <c r="E109" s="1"/>
      <c r="F109" s="1"/>
      <c r="G109" s="1"/>
      <c r="H109" s="1"/>
      <c r="I109" s="1"/>
      <c r="J109" s="1"/>
    </row>
    <row r="110" spans="1:10" ht="12.75">
      <c r="A110" s="1"/>
      <c r="B110" s="1"/>
      <c r="C110" s="1"/>
      <c r="D110" s="1"/>
      <c r="E110" s="1"/>
      <c r="F110" s="1"/>
      <c r="G110" s="1"/>
      <c r="H110" s="1"/>
      <c r="I110" s="1"/>
      <c r="J110" s="1"/>
    </row>
    <row r="111" spans="1:10" ht="12.75">
      <c r="A111" s="1"/>
      <c r="B111" s="1"/>
      <c r="C111" s="1"/>
      <c r="D111" s="1"/>
      <c r="E111" s="1"/>
      <c r="F111" s="1"/>
      <c r="G111" s="1"/>
      <c r="H111" s="1"/>
      <c r="I111" s="1"/>
      <c r="J111" s="1"/>
    </row>
    <row r="112" spans="1:10" ht="12.75">
      <c r="A112" s="1"/>
      <c r="B112" s="1"/>
      <c r="C112" s="1"/>
      <c r="D112" s="1"/>
      <c r="E112" s="1"/>
      <c r="F112" s="1"/>
      <c r="G112" s="1"/>
      <c r="H112" s="1"/>
      <c r="I112" s="1"/>
      <c r="J112" s="1"/>
    </row>
    <row r="113" spans="1:10" ht="12.75">
      <c r="A113" s="1"/>
      <c r="B113" s="1"/>
      <c r="C113" s="1"/>
      <c r="D113" s="1"/>
      <c r="E113" s="1"/>
      <c r="F113" s="1"/>
      <c r="G113" s="1"/>
      <c r="H113" s="1"/>
      <c r="I113" s="1"/>
      <c r="J113" s="1"/>
    </row>
    <row r="114" spans="1:10" ht="12.75">
      <c r="A114" s="1"/>
      <c r="B114" s="1"/>
      <c r="C114" s="1"/>
      <c r="D114" s="1"/>
      <c r="E114" s="1"/>
      <c r="F114" s="1"/>
      <c r="G114" s="1"/>
      <c r="H114" s="1"/>
      <c r="I114" s="1"/>
      <c r="J114" s="1"/>
    </row>
    <row r="115" spans="1:10" ht="12.75">
      <c r="A115" s="1"/>
      <c r="B115" s="1"/>
      <c r="C115" s="1"/>
      <c r="D115" s="1"/>
      <c r="E115" s="1"/>
      <c r="F115" s="1"/>
      <c r="G115" s="1"/>
      <c r="H115" s="1"/>
      <c r="I115" s="1"/>
      <c r="J115" s="1"/>
    </row>
    <row r="116" spans="1:10" ht="12.75">
      <c r="A116" s="1"/>
      <c r="B116" s="1"/>
      <c r="C116" s="1"/>
      <c r="D116" s="1"/>
      <c r="E116" s="1"/>
      <c r="F116" s="1"/>
      <c r="G116" s="1"/>
      <c r="H116" s="1"/>
      <c r="I116" s="1"/>
      <c r="J116" s="1"/>
    </row>
    <row r="117" spans="1:10" ht="12.75">
      <c r="A117" s="1"/>
      <c r="B117" s="1"/>
      <c r="C117" s="1"/>
      <c r="D117" s="1"/>
      <c r="E117" s="1"/>
      <c r="F117" s="1"/>
      <c r="G117" s="1"/>
      <c r="H117" s="1"/>
      <c r="I117" s="1"/>
      <c r="J117" s="1"/>
    </row>
    <row r="118" spans="1:10" ht="12.75">
      <c r="A118" s="1"/>
      <c r="B118" s="1"/>
      <c r="C118" s="1"/>
      <c r="D118" s="1"/>
      <c r="E118" s="1"/>
      <c r="F118" s="1"/>
      <c r="G118" s="1"/>
      <c r="H118" s="1"/>
      <c r="I118" s="1"/>
      <c r="J118" s="1"/>
    </row>
    <row r="119" spans="1:10" ht="12.75">
      <c r="A119" s="1"/>
      <c r="B119" s="1"/>
      <c r="C119" s="1"/>
      <c r="D119" s="1"/>
      <c r="E119" s="1"/>
      <c r="F119" s="1"/>
      <c r="G119" s="1"/>
      <c r="H119" s="1"/>
      <c r="I119" s="1"/>
      <c r="J119" s="1"/>
    </row>
    <row r="120" spans="1:10" ht="12.75">
      <c r="A120" s="1"/>
      <c r="B120" s="1"/>
      <c r="C120" s="1"/>
      <c r="D120" s="1"/>
      <c r="E120" s="1"/>
      <c r="F120" s="1"/>
      <c r="G120" s="1"/>
      <c r="H120" s="1"/>
      <c r="I120" s="1"/>
      <c r="J120" s="1"/>
    </row>
    <row r="121" spans="1:10" ht="12.75">
      <c r="A121" s="1"/>
      <c r="B121" s="1"/>
      <c r="C121" s="1"/>
      <c r="D121" s="1"/>
      <c r="E121" s="1"/>
      <c r="F121" s="1"/>
      <c r="G121" s="1"/>
      <c r="H121" s="1"/>
      <c r="I121" s="1"/>
      <c r="J121" s="1"/>
    </row>
    <row r="122" spans="1:10" ht="12.75">
      <c r="A122" s="1"/>
      <c r="B122" s="1"/>
      <c r="C122" s="1"/>
      <c r="D122" s="1"/>
      <c r="E122" s="1"/>
      <c r="F122" s="1"/>
      <c r="G122" s="1"/>
      <c r="H122" s="1"/>
      <c r="I122" s="1"/>
      <c r="J122" s="1"/>
    </row>
    <row r="123" spans="1:10" ht="12.75">
      <c r="A123" s="1"/>
      <c r="B123" s="1"/>
      <c r="C123" s="1"/>
      <c r="D123" s="1"/>
      <c r="E123" s="1"/>
      <c r="F123" s="1"/>
      <c r="G123" s="1"/>
      <c r="H123" s="1"/>
      <c r="I123" s="1"/>
      <c r="J123" s="1"/>
    </row>
    <row r="124" spans="1:10" ht="12.75">
      <c r="A124" s="1"/>
      <c r="B124" s="1"/>
      <c r="C124" s="1"/>
      <c r="D124" s="1"/>
      <c r="E124" s="1"/>
      <c r="F124" s="1"/>
      <c r="G124" s="1"/>
      <c r="H124" s="1"/>
      <c r="I124" s="1"/>
      <c r="J124" s="1"/>
    </row>
    <row r="125" spans="1:10" ht="12.75">
      <c r="A125" s="1"/>
      <c r="B125" s="1"/>
      <c r="C125" s="1"/>
      <c r="D125" s="1"/>
      <c r="E125" s="1"/>
      <c r="F125" s="1"/>
      <c r="G125" s="1"/>
      <c r="H125" s="1"/>
      <c r="I125" s="1"/>
      <c r="J125" s="1"/>
    </row>
    <row r="126" spans="1:10" ht="12.75">
      <c r="A126" s="1"/>
      <c r="B126" s="1"/>
      <c r="C126" s="1"/>
      <c r="D126" s="1"/>
      <c r="E126" s="1"/>
      <c r="F126" s="1"/>
      <c r="G126" s="1"/>
      <c r="H126" s="1"/>
      <c r="I126" s="1"/>
      <c r="J126" s="1"/>
    </row>
    <row r="127" spans="1:10" ht="12.75">
      <c r="A127" s="1"/>
      <c r="B127" s="1"/>
      <c r="C127" s="1"/>
      <c r="D127" s="1"/>
      <c r="E127" s="1"/>
      <c r="F127" s="1"/>
      <c r="G127" s="1"/>
      <c r="H127" s="1"/>
      <c r="I127" s="1"/>
      <c r="J127" s="1"/>
    </row>
    <row r="128" spans="1:10" ht="12.75">
      <c r="A128" s="1"/>
      <c r="B128" s="1"/>
      <c r="C128" s="1"/>
      <c r="D128" s="1"/>
      <c r="E128" s="1"/>
      <c r="F128" s="1"/>
      <c r="G128" s="1"/>
      <c r="H128" s="1"/>
      <c r="I128" s="1"/>
      <c r="J128" s="1"/>
    </row>
    <row r="129" spans="1:10" ht="12.75">
      <c r="A129" s="1"/>
      <c r="B129" s="1"/>
      <c r="C129" s="1"/>
      <c r="D129" s="1"/>
      <c r="E129" s="1"/>
      <c r="F129" s="1"/>
      <c r="G129" s="1"/>
      <c r="H129" s="1"/>
      <c r="I129" s="1"/>
      <c r="J129" s="1"/>
    </row>
    <row r="130" spans="1:10" ht="12.75">
      <c r="A130" s="1"/>
      <c r="B130" s="1"/>
      <c r="C130" s="1"/>
      <c r="D130" s="1"/>
      <c r="E130" s="1"/>
      <c r="F130" s="1"/>
      <c r="G130" s="1"/>
      <c r="H130" s="1"/>
      <c r="I130" s="1"/>
      <c r="J130" s="1"/>
    </row>
    <row r="131" spans="1:10" ht="12.75">
      <c r="A131" s="1"/>
      <c r="B131" s="1"/>
      <c r="C131" s="1"/>
      <c r="D131" s="1"/>
      <c r="E131" s="1"/>
      <c r="F131" s="1"/>
      <c r="G131" s="1"/>
      <c r="H131" s="1"/>
      <c r="I131" s="1"/>
      <c r="J131" s="1"/>
    </row>
    <row r="132" spans="1:10" ht="12.75">
      <c r="A132" s="1"/>
      <c r="B132" s="1"/>
      <c r="C132" s="1"/>
      <c r="D132" s="1"/>
      <c r="E132" s="1"/>
      <c r="F132" s="1"/>
      <c r="G132" s="1"/>
      <c r="H132" s="1"/>
      <c r="I132" s="1"/>
      <c r="J132" s="1"/>
    </row>
    <row r="133" spans="1:10" ht="12.75">
      <c r="A133" s="1"/>
      <c r="B133" s="1"/>
      <c r="C133" s="1"/>
      <c r="D133" s="1"/>
      <c r="E133" s="1"/>
      <c r="F133" s="1"/>
      <c r="G133" s="1"/>
      <c r="H133" s="1"/>
      <c r="I133" s="1"/>
      <c r="J133" s="1"/>
    </row>
    <row r="134" spans="1:10" ht="12.75">
      <c r="A134" s="1"/>
      <c r="B134" s="1"/>
      <c r="C134" s="1"/>
      <c r="D134" s="1"/>
      <c r="E134" s="1"/>
      <c r="F134" s="1"/>
      <c r="G134" s="1"/>
      <c r="H134" s="1"/>
      <c r="I134" s="1"/>
      <c r="J134" s="1"/>
    </row>
    <row r="135" spans="1:10" ht="12.75">
      <c r="A135" s="1"/>
      <c r="B135" s="1"/>
      <c r="C135" s="1"/>
      <c r="D135" s="1"/>
      <c r="E135" s="1"/>
      <c r="F135" s="1"/>
      <c r="G135" s="1"/>
      <c r="H135" s="1"/>
      <c r="I135" s="1"/>
      <c r="J135" s="1"/>
    </row>
    <row r="136" spans="1:10" ht="12.75">
      <c r="A136" s="1"/>
      <c r="B136" s="1"/>
      <c r="C136" s="1"/>
      <c r="D136" s="1"/>
      <c r="E136" s="1"/>
      <c r="F136" s="1"/>
      <c r="G136" s="1"/>
      <c r="H136" s="1"/>
      <c r="I136" s="1"/>
      <c r="J136" s="1"/>
    </row>
    <row r="137" spans="1:10" ht="12.75">
      <c r="A137" s="1"/>
      <c r="B137" s="1"/>
      <c r="C137" s="1"/>
      <c r="D137" s="1"/>
      <c r="E137" s="1"/>
      <c r="F137" s="1"/>
      <c r="G137" s="1"/>
      <c r="H137" s="1"/>
      <c r="I137" s="1"/>
      <c r="J137" s="1"/>
    </row>
    <row r="138" spans="1:10" ht="12.75">
      <c r="A138" s="1"/>
      <c r="B138" s="1"/>
      <c r="C138" s="1"/>
      <c r="D138" s="1"/>
      <c r="E138" s="1"/>
      <c r="F138" s="1"/>
      <c r="G138" s="1"/>
      <c r="H138" s="1"/>
      <c r="I138" s="1"/>
      <c r="J138" s="1"/>
    </row>
    <row r="139" spans="1:10" ht="12.75">
      <c r="A139" s="1"/>
      <c r="B139" s="1"/>
      <c r="C139" s="1"/>
      <c r="D139" s="1"/>
      <c r="E139" s="1"/>
      <c r="F139" s="1"/>
      <c r="G139" s="1"/>
      <c r="H139" s="1"/>
      <c r="I139" s="1"/>
      <c r="J139" s="1"/>
    </row>
    <row r="140" spans="1:10" ht="12.75">
      <c r="A140" s="1"/>
      <c r="B140" s="1"/>
      <c r="C140" s="1"/>
      <c r="D140" s="1"/>
      <c r="E140" s="1"/>
      <c r="F140" s="1"/>
      <c r="G140" s="1"/>
      <c r="H140" s="1"/>
      <c r="I140" s="1"/>
      <c r="J140" s="1"/>
    </row>
    <row r="141" spans="1:10" ht="12.75">
      <c r="A141" s="1"/>
      <c r="B141" s="1"/>
      <c r="C141" s="1"/>
      <c r="D141" s="1"/>
      <c r="E141" s="1"/>
      <c r="F141" s="1"/>
      <c r="G141" s="1"/>
      <c r="H141" s="1"/>
      <c r="I141" s="1"/>
      <c r="J141" s="1"/>
    </row>
    <row r="142" spans="1:10" ht="12.75">
      <c r="A142" s="1"/>
      <c r="B142" s="1"/>
      <c r="C142" s="1"/>
      <c r="D142" s="1"/>
      <c r="E142" s="1"/>
      <c r="F142" s="1"/>
      <c r="G142" s="1"/>
      <c r="H142" s="1"/>
      <c r="I142" s="1"/>
      <c r="J142" s="1"/>
    </row>
    <row r="143" spans="1:10" ht="12.75">
      <c r="A143" s="1"/>
      <c r="B143" s="1"/>
      <c r="C143" s="1"/>
      <c r="D143" s="1"/>
      <c r="E143" s="1"/>
      <c r="F143" s="1"/>
      <c r="G143" s="1"/>
      <c r="H143" s="1"/>
      <c r="I143" s="1"/>
      <c r="J143" s="1"/>
    </row>
    <row r="144" spans="1:10" ht="12.75">
      <c r="A144" s="1"/>
      <c r="B144" s="1"/>
      <c r="C144" s="1"/>
      <c r="D144" s="1"/>
      <c r="E144" s="1"/>
      <c r="F144" s="1"/>
      <c r="G144" s="1"/>
      <c r="H144" s="1"/>
      <c r="I144" s="1"/>
      <c r="J144" s="1"/>
    </row>
    <row r="145" spans="1:10" ht="12.75">
      <c r="A145" s="1"/>
      <c r="B145" s="1"/>
      <c r="C145" s="1"/>
      <c r="D145" s="1"/>
      <c r="E145" s="1"/>
      <c r="F145" s="1"/>
      <c r="G145" s="1"/>
      <c r="H145" s="1"/>
      <c r="I145" s="1"/>
      <c r="J145" s="1"/>
    </row>
    <row r="146" spans="1:10" ht="12.75">
      <c r="A146" s="1"/>
      <c r="B146" s="1"/>
      <c r="C146" s="1"/>
      <c r="D146" s="1"/>
      <c r="E146" s="1"/>
      <c r="F146" s="1"/>
      <c r="G146" s="1"/>
      <c r="H146" s="1"/>
      <c r="I146" s="1"/>
      <c r="J146" s="1"/>
    </row>
    <row r="147" spans="1:10" ht="12.75">
      <c r="A147" s="1"/>
      <c r="B147" s="1"/>
      <c r="C147" s="1"/>
      <c r="D147" s="1"/>
      <c r="E147" s="1"/>
      <c r="F147" s="1"/>
      <c r="G147" s="1"/>
      <c r="H147" s="1"/>
      <c r="I147" s="1"/>
      <c r="J147" s="1"/>
    </row>
    <row r="148" spans="1:10" ht="12.75">
      <c r="A148" s="1"/>
      <c r="B148" s="1"/>
      <c r="C148" s="1"/>
      <c r="D148" s="1"/>
      <c r="E148" s="1"/>
      <c r="F148" s="1"/>
      <c r="G148" s="1"/>
      <c r="H148" s="1"/>
      <c r="I148" s="1"/>
      <c r="J148" s="1"/>
    </row>
    <row r="149" spans="1:10" ht="12.75">
      <c r="A149" s="1"/>
      <c r="B149" s="1"/>
      <c r="C149" s="1"/>
      <c r="D149" s="1"/>
      <c r="E149" s="1"/>
      <c r="F149" s="1"/>
      <c r="G149" s="1"/>
      <c r="H149" s="1"/>
      <c r="I149" s="1"/>
      <c r="J149" s="1"/>
    </row>
    <row r="150" spans="1:10" ht="12.75">
      <c r="A150" s="1"/>
      <c r="B150" s="1"/>
      <c r="C150" s="1"/>
      <c r="D150" s="1"/>
      <c r="E150" s="1"/>
      <c r="F150" s="1"/>
      <c r="G150" s="1"/>
      <c r="H150" s="1"/>
      <c r="I150" s="1"/>
      <c r="J150" s="1"/>
    </row>
    <row r="151" spans="1:10" ht="12.75">
      <c r="A151" s="1"/>
      <c r="B151" s="1"/>
      <c r="C151" s="1"/>
      <c r="D151" s="1"/>
      <c r="E151" s="1"/>
      <c r="F151" s="1"/>
      <c r="G151" s="1"/>
      <c r="H151" s="1"/>
      <c r="I151" s="1"/>
      <c r="J151" s="1"/>
    </row>
    <row r="152" spans="1:10" ht="12.75">
      <c r="A152" s="1"/>
      <c r="B152" s="1"/>
      <c r="C152" s="1"/>
      <c r="D152" s="1"/>
      <c r="E152" s="1"/>
      <c r="F152" s="1"/>
      <c r="G152" s="1"/>
      <c r="H152" s="1"/>
      <c r="I152" s="1"/>
      <c r="J152" s="1"/>
    </row>
    <row r="153" spans="1:10" ht="12.75">
      <c r="A153" s="1"/>
      <c r="B153" s="1"/>
      <c r="C153" s="1"/>
      <c r="D153" s="1"/>
      <c r="E153" s="1"/>
      <c r="F153" s="1"/>
      <c r="G153" s="1"/>
      <c r="H153" s="1"/>
      <c r="I153" s="1"/>
      <c r="J153" s="1"/>
    </row>
    <row r="154" spans="1:10" ht="12.75">
      <c r="A154" s="1"/>
      <c r="B154" s="1"/>
      <c r="C154" s="1"/>
      <c r="D154" s="1"/>
      <c r="E154" s="1"/>
      <c r="F154" s="1"/>
      <c r="G154" s="1"/>
      <c r="H154" s="1"/>
      <c r="I154" s="1"/>
      <c r="J154" s="1"/>
    </row>
    <row r="155" spans="1:10" ht="12.75">
      <c r="A155" s="1"/>
      <c r="B155" s="1"/>
      <c r="C155" s="1"/>
      <c r="D155" s="1"/>
      <c r="E155" s="1"/>
      <c r="F155" s="1"/>
      <c r="G155" s="1"/>
      <c r="H155" s="1"/>
      <c r="I155" s="1"/>
      <c r="J155" s="1"/>
    </row>
    <row r="156" spans="1:10" ht="12.75">
      <c r="A156" s="1"/>
      <c r="B156" s="1"/>
      <c r="C156" s="1"/>
      <c r="D156" s="1"/>
      <c r="E156" s="1"/>
      <c r="F156" s="1"/>
      <c r="G156" s="1"/>
      <c r="H156" s="1"/>
      <c r="I156" s="1"/>
      <c r="J156" s="1"/>
    </row>
    <row r="157" spans="1:10" ht="12.75">
      <c r="A157" s="1"/>
      <c r="B157" s="1"/>
      <c r="C157" s="1"/>
      <c r="D157" s="1"/>
      <c r="E157" s="1"/>
      <c r="F157" s="1"/>
      <c r="G157" s="1"/>
      <c r="H157" s="1"/>
      <c r="I157" s="1"/>
      <c r="J157" s="1"/>
    </row>
    <row r="158" spans="1:10" ht="12.75">
      <c r="A158" s="1"/>
      <c r="B158" s="1"/>
      <c r="C158" s="1"/>
      <c r="D158" s="1"/>
      <c r="E158" s="1"/>
      <c r="F158" s="1"/>
      <c r="G158" s="1"/>
      <c r="H158" s="1"/>
      <c r="I158" s="1"/>
      <c r="J158" s="1"/>
    </row>
    <row r="159" spans="1:10" ht="12.75">
      <c r="A159" s="1"/>
      <c r="B159" s="1"/>
      <c r="C159" s="1"/>
      <c r="D159" s="1"/>
      <c r="E159" s="1"/>
      <c r="F159" s="1"/>
      <c r="G159" s="1"/>
      <c r="H159" s="1"/>
      <c r="I159" s="1"/>
      <c r="J159" s="1"/>
    </row>
    <row r="160" spans="1:10" ht="12.75">
      <c r="A160" s="1"/>
      <c r="B160" s="1"/>
      <c r="C160" s="1"/>
      <c r="D160" s="1"/>
      <c r="E160" s="1"/>
      <c r="F160" s="1"/>
      <c r="G160" s="1"/>
      <c r="H160" s="1"/>
      <c r="I160" s="1"/>
      <c r="J160" s="1"/>
    </row>
    <row r="161" spans="1:10" ht="12.75">
      <c r="A161" s="1"/>
      <c r="B161" s="1"/>
      <c r="C161" s="1"/>
      <c r="D161" s="1"/>
      <c r="E161" s="1"/>
      <c r="F161" s="1"/>
      <c r="G161" s="1"/>
      <c r="H161" s="1"/>
      <c r="I161" s="1"/>
      <c r="J161" s="1"/>
    </row>
    <row r="162" spans="1:10" ht="12.75">
      <c r="A162" s="1"/>
      <c r="B162" s="1"/>
      <c r="C162" s="1"/>
      <c r="D162" s="1"/>
      <c r="E162" s="1"/>
      <c r="F162" s="1"/>
      <c r="G162" s="1"/>
      <c r="H162" s="1"/>
      <c r="I162" s="1"/>
      <c r="J162" s="1"/>
    </row>
    <row r="163" spans="1:10" ht="12.75">
      <c r="A163" s="1"/>
      <c r="B163" s="1"/>
      <c r="C163" s="1"/>
      <c r="D163" s="1"/>
      <c r="E163" s="1"/>
      <c r="F163" s="1"/>
      <c r="G163" s="1"/>
      <c r="H163" s="1"/>
      <c r="I163" s="1"/>
      <c r="J163" s="1"/>
    </row>
    <row r="164" spans="1:10" ht="12.75">
      <c r="A164" s="1"/>
      <c r="B164" s="1"/>
      <c r="C164" s="1"/>
      <c r="D164" s="1"/>
      <c r="E164" s="1"/>
      <c r="F164" s="1"/>
      <c r="G164" s="1"/>
      <c r="H164" s="1"/>
      <c r="I164" s="1"/>
      <c r="J164" s="1"/>
    </row>
    <row r="165" spans="1:10" ht="12.75">
      <c r="A165" s="1"/>
      <c r="B165" s="1"/>
      <c r="C165" s="1"/>
      <c r="D165" s="1"/>
      <c r="E165" s="1"/>
      <c r="F165" s="1"/>
      <c r="G165" s="1"/>
      <c r="H165" s="1"/>
      <c r="I165" s="1"/>
      <c r="J165" s="1"/>
    </row>
    <row r="166" spans="1:10" ht="12.75">
      <c r="A166" s="1"/>
      <c r="B166" s="1"/>
      <c r="C166" s="1"/>
      <c r="D166" s="1"/>
      <c r="E166" s="1"/>
      <c r="F166" s="1"/>
      <c r="G166" s="1"/>
      <c r="H166" s="1"/>
      <c r="I166" s="1"/>
      <c r="J166" s="1"/>
    </row>
    <row r="167" spans="1:10" ht="12.75">
      <c r="A167" s="1"/>
      <c r="B167" s="1"/>
      <c r="C167" s="1"/>
      <c r="D167" s="1"/>
      <c r="E167" s="1"/>
      <c r="F167" s="1"/>
      <c r="G167" s="1"/>
      <c r="H167" s="1"/>
      <c r="I167" s="1"/>
      <c r="J167" s="1"/>
    </row>
    <row r="168" spans="1:10" ht="12.75">
      <c r="A168" s="1"/>
      <c r="B168" s="1"/>
      <c r="C168" s="1"/>
      <c r="D168" s="1"/>
      <c r="E168" s="1"/>
      <c r="F168" s="1"/>
      <c r="G168" s="1"/>
      <c r="H168" s="1"/>
      <c r="I168" s="1"/>
      <c r="J168" s="1"/>
    </row>
    <row r="169" spans="1:10" ht="12.75">
      <c r="A169" s="1"/>
      <c r="B169" s="1"/>
      <c r="C169" s="1"/>
      <c r="D169" s="1"/>
      <c r="E169" s="1"/>
      <c r="F169" s="1"/>
      <c r="G169" s="1"/>
      <c r="H169" s="1"/>
      <c r="I169" s="1"/>
      <c r="J169" s="1"/>
    </row>
    <row r="170" spans="1:10" ht="12.75">
      <c r="A170" s="1"/>
      <c r="B170" s="1"/>
      <c r="C170" s="1"/>
      <c r="D170" s="1"/>
      <c r="E170" s="1"/>
      <c r="F170" s="1"/>
      <c r="G170" s="1"/>
      <c r="H170" s="1"/>
      <c r="I170" s="1"/>
      <c r="J170" s="1"/>
    </row>
    <row r="171" spans="1:10" ht="12.75">
      <c r="A171" s="1"/>
      <c r="B171" s="1"/>
      <c r="C171" s="1"/>
      <c r="D171" s="1"/>
      <c r="E171" s="1"/>
      <c r="F171" s="1"/>
      <c r="G171" s="1"/>
      <c r="H171" s="1"/>
      <c r="I171" s="1"/>
      <c r="J171" s="1"/>
    </row>
    <row r="172" spans="1:10" ht="12.75">
      <c r="A172" s="1"/>
      <c r="B172" s="1"/>
      <c r="C172" s="1"/>
      <c r="D172" s="1"/>
      <c r="E172" s="1"/>
      <c r="F172" s="1"/>
      <c r="G172" s="1"/>
      <c r="H172" s="1"/>
      <c r="I172" s="1"/>
      <c r="J172" s="1"/>
    </row>
    <row r="173" spans="1:10" ht="12.75">
      <c r="A173" s="1"/>
      <c r="B173" s="1"/>
      <c r="C173" s="1"/>
      <c r="D173" s="1"/>
      <c r="E173" s="1"/>
      <c r="F173" s="1"/>
      <c r="G173" s="1"/>
      <c r="H173" s="1"/>
      <c r="I173" s="1"/>
      <c r="J173" s="1"/>
    </row>
    <row r="174" spans="1:10" ht="12.75">
      <c r="A174" s="1"/>
      <c r="B174" s="1"/>
      <c r="C174" s="1"/>
      <c r="D174" s="1"/>
      <c r="E174" s="1"/>
      <c r="F174" s="1"/>
      <c r="G174" s="1"/>
      <c r="H174" s="1"/>
      <c r="I174" s="1"/>
      <c r="J174" s="1"/>
    </row>
    <row r="175" spans="1:10" ht="12.75">
      <c r="A175" s="1"/>
      <c r="B175" s="1"/>
      <c r="C175" s="1"/>
      <c r="D175" s="1"/>
      <c r="E175" s="1"/>
      <c r="F175" s="1"/>
      <c r="G175" s="1"/>
      <c r="H175" s="1"/>
      <c r="I175" s="1"/>
      <c r="J175" s="1"/>
    </row>
    <row r="176" spans="1:10" ht="12.75">
      <c r="A176" s="1"/>
      <c r="B176" s="1"/>
      <c r="C176" s="1"/>
      <c r="D176" s="1"/>
      <c r="E176" s="1"/>
      <c r="F176" s="1"/>
      <c r="G176" s="1"/>
      <c r="H176" s="1"/>
      <c r="I176" s="1"/>
      <c r="J176" s="1"/>
    </row>
    <row r="177" spans="1:10" ht="12.75">
      <c r="A177" s="1"/>
      <c r="B177" s="1"/>
      <c r="C177" s="1"/>
      <c r="D177" s="1"/>
      <c r="E177" s="1"/>
      <c r="F177" s="1"/>
      <c r="G177" s="1"/>
      <c r="H177" s="1"/>
      <c r="I177" s="1"/>
      <c r="J177" s="1"/>
    </row>
    <row r="178" spans="1:10" ht="12.75">
      <c r="A178" s="1"/>
      <c r="B178" s="1"/>
      <c r="C178" s="1"/>
      <c r="D178" s="1"/>
      <c r="E178" s="1"/>
      <c r="F178" s="1"/>
      <c r="G178" s="1"/>
      <c r="H178" s="1"/>
      <c r="I178" s="1"/>
      <c r="J178" s="1"/>
    </row>
    <row r="179" spans="1:10" ht="12.75">
      <c r="A179" s="1"/>
      <c r="B179" s="1"/>
      <c r="C179" s="1"/>
      <c r="D179" s="1"/>
      <c r="E179" s="1"/>
      <c r="F179" s="1"/>
      <c r="G179" s="1"/>
      <c r="H179" s="1"/>
      <c r="I179" s="1"/>
      <c r="J179" s="1"/>
    </row>
    <row r="180" spans="1:10" ht="12.75">
      <c r="A180" s="1"/>
      <c r="B180" s="1"/>
      <c r="C180" s="1"/>
      <c r="D180" s="1"/>
      <c r="E180" s="1"/>
      <c r="F180" s="1"/>
      <c r="G180" s="1"/>
      <c r="H180" s="1"/>
      <c r="I180" s="1"/>
      <c r="J180" s="1"/>
    </row>
    <row r="181" spans="1:10" ht="12.75">
      <c r="A181" s="1"/>
      <c r="B181" s="1"/>
      <c r="C181" s="1"/>
      <c r="D181" s="1"/>
      <c r="E181" s="1"/>
      <c r="F181" s="1"/>
      <c r="G181" s="1"/>
      <c r="H181" s="1"/>
      <c r="I181" s="1"/>
      <c r="J181" s="1"/>
    </row>
    <row r="182" spans="1:10" ht="12.75">
      <c r="A182" s="1"/>
      <c r="B182" s="1"/>
      <c r="C182" s="1"/>
      <c r="D182" s="1"/>
      <c r="E182" s="1"/>
      <c r="F182" s="1"/>
      <c r="G182" s="1"/>
      <c r="H182" s="1"/>
      <c r="I182" s="1"/>
      <c r="J182" s="1"/>
    </row>
    <row r="183" spans="1:10" ht="12.75">
      <c r="A183" s="1"/>
      <c r="B183" s="1"/>
      <c r="C183" s="1"/>
      <c r="D183" s="1"/>
      <c r="E183" s="1"/>
      <c r="F183" s="1"/>
      <c r="G183" s="1"/>
      <c r="H183" s="1"/>
      <c r="I183" s="1"/>
      <c r="J183" s="1"/>
    </row>
    <row r="184" spans="1:10" ht="12.75">
      <c r="A184" s="1"/>
      <c r="B184" s="1"/>
      <c r="C184" s="1"/>
      <c r="D184" s="1"/>
      <c r="E184" s="1"/>
      <c r="F184" s="1"/>
      <c r="G184" s="1"/>
      <c r="H184" s="1"/>
      <c r="I184" s="1"/>
      <c r="J184" s="1"/>
    </row>
    <row r="185" spans="1:10" ht="12.75">
      <c r="A185" s="1"/>
      <c r="B185" s="1"/>
      <c r="C185" s="1"/>
      <c r="D185" s="1"/>
      <c r="E185" s="1"/>
      <c r="F185" s="1"/>
      <c r="G185" s="1"/>
      <c r="H185" s="1"/>
      <c r="I185" s="1"/>
      <c r="J185" s="1"/>
    </row>
    <row r="186" spans="1:10" ht="12.75">
      <c r="A186" s="1"/>
      <c r="B186" s="1"/>
      <c r="C186" s="1"/>
      <c r="D186" s="1"/>
      <c r="E186" s="1"/>
      <c r="F186" s="1"/>
      <c r="G186" s="1"/>
      <c r="H186" s="1"/>
      <c r="I186" s="1"/>
      <c r="J186" s="1"/>
    </row>
    <row r="187" spans="1:10" ht="12.75">
      <c r="A187" s="1"/>
      <c r="B187" s="1"/>
      <c r="C187" s="1"/>
      <c r="D187" s="1"/>
      <c r="E187" s="1"/>
      <c r="F187" s="1"/>
      <c r="G187" s="1"/>
      <c r="H187" s="1"/>
      <c r="I187" s="1"/>
      <c r="J187" s="1"/>
    </row>
    <row r="188" spans="1:10" ht="12.75">
      <c r="A188" s="1"/>
      <c r="B188" s="1"/>
      <c r="C188" s="1"/>
      <c r="D188" s="1"/>
      <c r="E188" s="1"/>
      <c r="F188" s="1"/>
      <c r="G188" s="1"/>
      <c r="H188" s="1"/>
      <c r="I188" s="1"/>
      <c r="J188" s="1"/>
    </row>
    <row r="189" spans="1:10" ht="12.75">
      <c r="A189" s="1"/>
      <c r="B189" s="1"/>
      <c r="C189" s="1"/>
      <c r="D189" s="1"/>
      <c r="E189" s="1"/>
      <c r="F189" s="1"/>
      <c r="G189" s="1"/>
      <c r="H189" s="1"/>
      <c r="I189" s="1"/>
      <c r="J189" s="1"/>
    </row>
    <row r="190" spans="1:10" ht="12.75">
      <c r="A190" s="1"/>
      <c r="B190" s="1"/>
      <c r="C190" s="1"/>
      <c r="D190" s="1"/>
      <c r="E190" s="1"/>
      <c r="F190" s="1"/>
      <c r="G190" s="1"/>
      <c r="H190" s="1"/>
      <c r="I190" s="1"/>
      <c r="J190" s="1"/>
    </row>
    <row r="191" spans="1:10" ht="12.75">
      <c r="A191" s="1"/>
      <c r="B191" s="1"/>
      <c r="C191" s="1"/>
      <c r="D191" s="1"/>
      <c r="E191" s="1"/>
      <c r="F191" s="1"/>
      <c r="G191" s="1"/>
      <c r="H191" s="1"/>
      <c r="I191" s="1"/>
      <c r="J191" s="1"/>
    </row>
    <row r="192" spans="1:10" ht="12.75">
      <c r="A192" s="1"/>
      <c r="B192" s="1"/>
      <c r="C192" s="1"/>
      <c r="D192" s="1"/>
      <c r="E192" s="1"/>
      <c r="F192" s="1"/>
      <c r="G192" s="1"/>
      <c r="H192" s="1"/>
      <c r="I192" s="1"/>
      <c r="J192" s="1"/>
    </row>
    <row r="193" spans="1:10" ht="12.75">
      <c r="A193" s="1"/>
      <c r="B193" s="1"/>
      <c r="C193" s="1"/>
      <c r="D193" s="1"/>
      <c r="E193" s="1"/>
      <c r="F193" s="1"/>
      <c r="G193" s="1"/>
      <c r="H193" s="1"/>
      <c r="I193" s="1"/>
      <c r="J193" s="1"/>
    </row>
    <row r="194" spans="1:10" ht="12.75">
      <c r="A194" s="1"/>
      <c r="B194" s="1"/>
      <c r="C194" s="1"/>
      <c r="D194" s="1"/>
      <c r="E194" s="1"/>
      <c r="F194" s="1"/>
      <c r="G194" s="1"/>
      <c r="H194" s="1"/>
      <c r="I194" s="1"/>
      <c r="J194" s="1"/>
    </row>
    <row r="195" spans="1:10" ht="12.75">
      <c r="A195" s="1"/>
      <c r="B195" s="1"/>
      <c r="C195" s="1"/>
      <c r="D195" s="1"/>
      <c r="E195" s="1"/>
      <c r="F195" s="1"/>
      <c r="G195" s="1"/>
      <c r="H195" s="1"/>
      <c r="I195" s="1"/>
      <c r="J195" s="1"/>
    </row>
    <row r="196" spans="1:10" ht="12.75">
      <c r="A196" s="1"/>
      <c r="B196" s="1"/>
      <c r="C196" s="1"/>
      <c r="D196" s="1"/>
      <c r="E196" s="1"/>
      <c r="F196" s="1"/>
      <c r="G196" s="1"/>
      <c r="H196" s="1"/>
      <c r="I196" s="1"/>
      <c r="J196" s="1"/>
    </row>
    <row r="197" spans="1:10" ht="12.75">
      <c r="A197" s="1"/>
      <c r="B197" s="1"/>
      <c r="C197" s="1"/>
      <c r="D197" s="1"/>
      <c r="E197" s="1"/>
      <c r="F197" s="1"/>
      <c r="G197" s="1"/>
      <c r="H197" s="1"/>
      <c r="I197" s="1"/>
      <c r="J197" s="1"/>
    </row>
    <row r="198" spans="1:10" ht="12.75">
      <c r="A198" s="1"/>
      <c r="B198" s="1"/>
      <c r="C198" s="1"/>
      <c r="D198" s="1"/>
      <c r="E198" s="1"/>
      <c r="F198" s="1"/>
      <c r="G198" s="1"/>
      <c r="H198" s="1"/>
      <c r="I198" s="1"/>
      <c r="J198" s="1"/>
    </row>
    <row r="199" spans="1:10" ht="12.75">
      <c r="A199" s="1"/>
      <c r="B199" s="1"/>
      <c r="C199" s="1"/>
      <c r="D199" s="1"/>
      <c r="E199" s="1"/>
      <c r="F199" s="1"/>
      <c r="G199" s="1"/>
      <c r="H199" s="1"/>
      <c r="I199" s="1"/>
      <c r="J199" s="1"/>
    </row>
    <row r="200" spans="1:10" ht="12.75">
      <c r="A200" s="1"/>
      <c r="B200" s="1"/>
      <c r="C200" s="1"/>
      <c r="D200" s="1"/>
      <c r="E200" s="1"/>
      <c r="F200" s="1"/>
      <c r="G200" s="1"/>
      <c r="H200" s="1"/>
      <c r="I200" s="1"/>
      <c r="J200" s="1"/>
    </row>
    <row r="201" spans="1:10" ht="12.75">
      <c r="A201" s="1"/>
      <c r="B201" s="1"/>
      <c r="C201" s="1"/>
      <c r="D201" s="1"/>
      <c r="E201" s="1"/>
      <c r="F201" s="1"/>
      <c r="G201" s="1"/>
      <c r="H201" s="1"/>
      <c r="I201" s="1"/>
      <c r="J201" s="1"/>
    </row>
    <row r="202" spans="1:10" ht="12.75">
      <c r="A202" s="1"/>
      <c r="B202" s="1"/>
      <c r="C202" s="1"/>
      <c r="D202" s="1"/>
      <c r="E202" s="1"/>
      <c r="F202" s="1"/>
      <c r="G202" s="1"/>
      <c r="H202" s="1"/>
      <c r="I202" s="1"/>
      <c r="J202" s="1"/>
    </row>
    <row r="203" spans="1:10" ht="12.75">
      <c r="A203" s="1"/>
      <c r="B203" s="1"/>
      <c r="C203" s="1"/>
      <c r="D203" s="1"/>
      <c r="E203" s="1"/>
      <c r="F203" s="1"/>
      <c r="G203" s="1"/>
      <c r="H203" s="1"/>
      <c r="I203" s="1"/>
      <c r="J203" s="1"/>
    </row>
    <row r="204" spans="1:10" ht="12.75">
      <c r="A204" s="1"/>
      <c r="B204" s="1"/>
      <c r="C204" s="1"/>
      <c r="D204" s="1"/>
      <c r="E204" s="1"/>
      <c r="F204" s="1"/>
      <c r="G204" s="1"/>
      <c r="H204" s="1"/>
      <c r="I204" s="1"/>
      <c r="J204" s="1"/>
    </row>
    <row r="205" spans="1:10" ht="12.75">
      <c r="A205" s="1"/>
      <c r="B205" s="1"/>
      <c r="C205" s="1"/>
      <c r="D205" s="1"/>
      <c r="E205" s="1"/>
      <c r="F205" s="1"/>
      <c r="G205" s="1"/>
      <c r="H205" s="1"/>
      <c r="I205" s="1"/>
      <c r="J205" s="1"/>
    </row>
    <row r="206" spans="1:10" ht="12.75">
      <c r="A206" s="1"/>
      <c r="B206" s="1"/>
      <c r="C206" s="1"/>
      <c r="D206" s="1"/>
      <c r="E206" s="1"/>
      <c r="F206" s="1"/>
      <c r="G206" s="1"/>
      <c r="H206" s="1"/>
      <c r="I206" s="1"/>
      <c r="J206" s="1"/>
    </row>
    <row r="207" spans="1:10" ht="12.75">
      <c r="A207" s="1"/>
      <c r="B207" s="1"/>
      <c r="C207" s="1"/>
      <c r="D207" s="1"/>
      <c r="E207" s="1"/>
      <c r="F207" s="1"/>
      <c r="G207" s="1"/>
      <c r="H207" s="1"/>
      <c r="I207" s="1"/>
      <c r="J207" s="1"/>
    </row>
    <row r="208" spans="1:10" ht="12.75">
      <c r="A208" s="1"/>
      <c r="B208" s="1"/>
      <c r="C208" s="1"/>
      <c r="D208" s="1"/>
      <c r="E208" s="1"/>
      <c r="F208" s="1"/>
      <c r="G208" s="1"/>
      <c r="H208" s="1"/>
      <c r="I208" s="1"/>
      <c r="J208" s="1"/>
    </row>
    <row r="209" spans="1:10" ht="12.75">
      <c r="A209" s="1"/>
      <c r="B209" s="1"/>
      <c r="C209" s="1"/>
      <c r="D209" s="1"/>
      <c r="E209" s="1"/>
      <c r="F209" s="1"/>
      <c r="G209" s="1"/>
      <c r="H209" s="1"/>
      <c r="I209" s="1"/>
      <c r="J209" s="1"/>
    </row>
    <row r="210" spans="1:10" ht="12.75">
      <c r="A210" s="1"/>
      <c r="B210" s="1"/>
      <c r="C210" s="1"/>
      <c r="D210" s="1"/>
      <c r="E210" s="1"/>
      <c r="F210" s="1"/>
      <c r="G210" s="1"/>
      <c r="H210" s="1"/>
      <c r="I210" s="1"/>
      <c r="J210" s="1"/>
    </row>
    <row r="211" spans="1:10" ht="12.75">
      <c r="A211" s="1"/>
      <c r="B211" s="1"/>
      <c r="C211" s="1"/>
      <c r="D211" s="1"/>
      <c r="E211" s="1"/>
      <c r="F211" s="1"/>
      <c r="G211" s="1"/>
      <c r="H211" s="1"/>
      <c r="I211" s="1"/>
      <c r="J211" s="1"/>
    </row>
    <row r="212" spans="1:10" ht="12.75">
      <c r="A212" s="1"/>
      <c r="B212" s="1"/>
      <c r="C212" s="1"/>
      <c r="D212" s="1"/>
      <c r="E212" s="1"/>
      <c r="F212" s="1"/>
      <c r="G212" s="1"/>
      <c r="H212" s="1"/>
      <c r="I212" s="1"/>
      <c r="J212" s="1"/>
    </row>
    <row r="213" spans="1:10" ht="12.75">
      <c r="A213" s="1"/>
      <c r="B213" s="1"/>
      <c r="C213" s="1"/>
      <c r="D213" s="1"/>
      <c r="E213" s="1"/>
      <c r="F213" s="1"/>
      <c r="G213" s="1"/>
      <c r="H213" s="1"/>
      <c r="I213" s="1"/>
      <c r="J213" s="1"/>
    </row>
    <row r="214" spans="1:10" ht="12.75">
      <c r="A214" s="1"/>
      <c r="B214" s="1"/>
      <c r="C214" s="1"/>
      <c r="D214" s="1"/>
      <c r="E214" s="1"/>
      <c r="F214" s="1"/>
      <c r="G214" s="1"/>
      <c r="H214" s="1"/>
      <c r="I214" s="1"/>
      <c r="J214" s="1"/>
    </row>
    <row r="215" spans="1:10" ht="12.75">
      <c r="A215" s="1"/>
      <c r="B215" s="1"/>
      <c r="C215" s="1"/>
      <c r="D215" s="1"/>
      <c r="E215" s="1"/>
      <c r="F215" s="1"/>
      <c r="G215" s="1"/>
      <c r="H215" s="1"/>
      <c r="I215" s="1"/>
      <c r="J215" s="1"/>
    </row>
    <row r="216" spans="1:10" ht="12.75">
      <c r="A216" s="1"/>
      <c r="B216" s="1"/>
      <c r="C216" s="1"/>
      <c r="D216" s="1"/>
      <c r="E216" s="1"/>
      <c r="F216" s="1"/>
      <c r="G216" s="1"/>
      <c r="H216" s="1"/>
      <c r="I216" s="1"/>
      <c r="J216" s="1"/>
    </row>
    <row r="217" spans="1:10" ht="12.75">
      <c r="A217" s="1"/>
      <c r="B217" s="1"/>
      <c r="C217" s="1"/>
      <c r="D217" s="1"/>
      <c r="E217" s="1"/>
      <c r="F217" s="1"/>
      <c r="G217" s="1"/>
      <c r="H217" s="1"/>
      <c r="I217" s="1"/>
      <c r="J217" s="1"/>
    </row>
    <row r="218" spans="1:10" ht="12.75">
      <c r="A218" s="1"/>
      <c r="B218" s="1"/>
      <c r="C218" s="1"/>
      <c r="D218" s="1"/>
      <c r="E218" s="1"/>
      <c r="F218" s="1"/>
      <c r="G218" s="1"/>
      <c r="H218" s="1"/>
      <c r="I218" s="1"/>
      <c r="J218" s="1"/>
    </row>
    <row r="219" spans="1:10" ht="12.75">
      <c r="A219" s="1"/>
      <c r="B219" s="1"/>
      <c r="C219" s="1"/>
      <c r="D219" s="1"/>
      <c r="E219" s="1"/>
      <c r="F219" s="1"/>
      <c r="G219" s="1"/>
      <c r="H219" s="1"/>
      <c r="I219" s="1"/>
      <c r="J219" s="1"/>
    </row>
    <row r="220" spans="1:10" ht="12.75">
      <c r="A220" s="1"/>
      <c r="B220" s="1"/>
      <c r="C220" s="1"/>
      <c r="D220" s="1"/>
      <c r="E220" s="1"/>
      <c r="F220" s="1"/>
      <c r="G220" s="1"/>
      <c r="H220" s="1"/>
      <c r="I220" s="1"/>
      <c r="J220" s="1"/>
    </row>
    <row r="221" spans="1:10" ht="12.75">
      <c r="A221" s="1"/>
      <c r="B221" s="1"/>
      <c r="C221" s="1"/>
      <c r="D221" s="1"/>
      <c r="E221" s="1"/>
      <c r="F221" s="1"/>
      <c r="G221" s="1"/>
      <c r="H221" s="1"/>
      <c r="I221" s="1"/>
      <c r="J221" s="1"/>
    </row>
    <row r="222" spans="1:10" ht="12.75">
      <c r="A222" s="1"/>
      <c r="B222" s="1"/>
      <c r="C222" s="1"/>
      <c r="D222" s="1"/>
      <c r="E222" s="1"/>
      <c r="F222" s="1"/>
      <c r="G222" s="1"/>
      <c r="H222" s="1"/>
      <c r="I222" s="1"/>
      <c r="J222" s="1"/>
    </row>
    <row r="223" spans="1:10" ht="12.75">
      <c r="A223" s="1"/>
      <c r="B223" s="1"/>
      <c r="C223" s="1"/>
      <c r="D223" s="1"/>
      <c r="E223" s="1"/>
      <c r="F223" s="1"/>
      <c r="G223" s="1"/>
      <c r="H223" s="1"/>
      <c r="I223" s="1"/>
      <c r="J223" s="1"/>
    </row>
    <row r="224" spans="1:10" ht="12.75">
      <c r="A224" s="1"/>
      <c r="B224" s="1"/>
      <c r="C224" s="1"/>
      <c r="D224" s="1"/>
      <c r="E224" s="1"/>
      <c r="F224" s="1"/>
      <c r="G224" s="1"/>
      <c r="H224" s="1"/>
      <c r="I224" s="1"/>
      <c r="J224" s="1"/>
    </row>
    <row r="225" spans="1:10" ht="12.75">
      <c r="A225" s="1"/>
      <c r="B225" s="1"/>
      <c r="C225" s="1"/>
      <c r="D225" s="1"/>
      <c r="E225" s="1"/>
      <c r="F225" s="1"/>
      <c r="G225" s="1"/>
      <c r="H225" s="1"/>
      <c r="I225" s="1"/>
      <c r="J225" s="1"/>
    </row>
    <row r="226" spans="1:10" ht="12.75">
      <c r="A226" s="1"/>
      <c r="B226" s="1"/>
      <c r="C226" s="1"/>
      <c r="D226" s="1"/>
      <c r="E226" s="1"/>
      <c r="F226" s="1"/>
      <c r="G226" s="1"/>
      <c r="H226" s="1"/>
      <c r="I226" s="1"/>
      <c r="J226" s="1"/>
    </row>
    <row r="227" spans="1:10" ht="12.75">
      <c r="A227" s="1"/>
      <c r="B227" s="1"/>
      <c r="C227" s="1"/>
      <c r="D227" s="1"/>
      <c r="E227" s="1"/>
      <c r="F227" s="1"/>
      <c r="G227" s="1"/>
      <c r="H227" s="1"/>
      <c r="I227" s="1"/>
      <c r="J227" s="1"/>
    </row>
    <row r="228" spans="1:10" ht="12.75">
      <c r="A228" s="1"/>
      <c r="B228" s="1"/>
      <c r="C228" s="1"/>
      <c r="D228" s="1"/>
      <c r="E228" s="1"/>
      <c r="F228" s="1"/>
      <c r="G228" s="1"/>
      <c r="H228" s="1"/>
      <c r="I228" s="1"/>
      <c r="J228" s="1"/>
    </row>
    <row r="229" spans="1:10" ht="12.75">
      <c r="A229" s="1"/>
      <c r="B229" s="1"/>
      <c r="C229" s="1"/>
      <c r="D229" s="1"/>
      <c r="E229" s="1"/>
      <c r="F229" s="1"/>
      <c r="G229" s="1"/>
      <c r="H229" s="1"/>
      <c r="I229" s="1"/>
      <c r="J229" s="1"/>
    </row>
    <row r="230" spans="1:10" ht="12.75">
      <c r="A230" s="1"/>
      <c r="B230" s="1"/>
      <c r="C230" s="1"/>
      <c r="D230" s="1"/>
      <c r="E230" s="1"/>
      <c r="F230" s="1"/>
      <c r="G230" s="1"/>
      <c r="H230" s="1"/>
      <c r="I230" s="1"/>
      <c r="J230" s="1"/>
    </row>
    <row r="231" spans="1:10" ht="12.75">
      <c r="A231" s="1"/>
      <c r="B231" s="1"/>
      <c r="C231" s="1"/>
      <c r="D231" s="1"/>
      <c r="E231" s="1"/>
      <c r="F231" s="1"/>
      <c r="G231" s="1"/>
      <c r="H231" s="1"/>
      <c r="I231" s="1"/>
      <c r="J231" s="1"/>
    </row>
    <row r="232" spans="1:10" ht="12.75">
      <c r="A232" s="1"/>
      <c r="B232" s="1"/>
      <c r="C232" s="1"/>
      <c r="D232" s="1"/>
      <c r="E232" s="1"/>
      <c r="F232" s="1"/>
      <c r="G232" s="1"/>
      <c r="H232" s="1"/>
      <c r="I232" s="1"/>
      <c r="J232" s="1"/>
    </row>
    <row r="233" spans="1:10" ht="12.75">
      <c r="A233" s="1"/>
      <c r="B233" s="1"/>
      <c r="C233" s="1"/>
      <c r="D233" s="1"/>
      <c r="E233" s="1"/>
      <c r="F233" s="1"/>
      <c r="G233" s="1"/>
      <c r="H233" s="1"/>
      <c r="I233" s="1"/>
      <c r="J233" s="1"/>
    </row>
    <row r="234" spans="1:10" ht="12.75">
      <c r="A234" s="1"/>
      <c r="B234" s="1"/>
      <c r="C234" s="1"/>
      <c r="D234" s="1"/>
      <c r="E234" s="1"/>
      <c r="F234" s="1"/>
      <c r="G234" s="1"/>
      <c r="H234" s="1"/>
      <c r="I234" s="1"/>
      <c r="J234" s="1"/>
    </row>
    <row r="235" spans="1:10" ht="12.75">
      <c r="A235" s="1"/>
      <c r="B235" s="1"/>
      <c r="C235" s="1"/>
      <c r="D235" s="1"/>
      <c r="E235" s="1"/>
      <c r="F235" s="1"/>
      <c r="G235" s="1"/>
      <c r="H235" s="1"/>
      <c r="I235" s="1"/>
      <c r="J235" s="1"/>
    </row>
    <row r="236" spans="1:10" ht="12.75">
      <c r="A236" s="1"/>
      <c r="B236" s="1"/>
      <c r="C236" s="1"/>
      <c r="D236" s="1"/>
      <c r="E236" s="1"/>
      <c r="F236" s="1"/>
      <c r="G236" s="1"/>
      <c r="H236" s="1"/>
      <c r="I236" s="1"/>
      <c r="J236" s="1"/>
    </row>
    <row r="237" spans="1:10" ht="12.75">
      <c r="A237" s="1"/>
      <c r="B237" s="1"/>
      <c r="C237" s="1"/>
      <c r="D237" s="1"/>
      <c r="E237" s="1"/>
      <c r="F237" s="1"/>
      <c r="G237" s="1"/>
      <c r="H237" s="1"/>
      <c r="I237" s="1"/>
      <c r="J237" s="1"/>
    </row>
    <row r="238" spans="1:10" ht="12.75">
      <c r="A238" s="1"/>
      <c r="B238" s="1"/>
      <c r="C238" s="1"/>
      <c r="D238" s="1"/>
      <c r="E238" s="1"/>
      <c r="F238" s="1"/>
      <c r="G238" s="1"/>
      <c r="H238" s="1"/>
      <c r="I238" s="1"/>
      <c r="J238" s="1"/>
    </row>
    <row r="239" spans="1:10" ht="12.75">
      <c r="A239" s="1"/>
      <c r="B239" s="1"/>
      <c r="C239" s="1"/>
      <c r="D239" s="1"/>
      <c r="E239" s="1"/>
      <c r="F239" s="1"/>
      <c r="G239" s="1"/>
      <c r="H239" s="1"/>
      <c r="I239" s="1"/>
      <c r="J239" s="1"/>
    </row>
    <row r="240" spans="1:10" ht="12.75">
      <c r="A240" s="1"/>
      <c r="B240" s="1"/>
      <c r="C240" s="1"/>
      <c r="D240" s="1"/>
      <c r="E240" s="1"/>
      <c r="F240" s="1"/>
      <c r="G240" s="1"/>
      <c r="H240" s="1"/>
      <c r="I240" s="1"/>
      <c r="J240" s="1"/>
    </row>
    <row r="241" spans="1:10" ht="12.75">
      <c r="A241" s="1"/>
      <c r="B241" s="1"/>
      <c r="C241" s="1"/>
      <c r="D241" s="1"/>
      <c r="E241" s="1"/>
      <c r="F241" s="1"/>
      <c r="G241" s="1"/>
      <c r="H241" s="1"/>
      <c r="I241" s="1"/>
      <c r="J241" s="1"/>
    </row>
    <row r="242" spans="1:10" ht="12.75">
      <c r="A242" s="1"/>
      <c r="B242" s="1"/>
      <c r="C242" s="1"/>
      <c r="D242" s="1"/>
      <c r="E242" s="1"/>
      <c r="F242" s="1"/>
      <c r="G242" s="1"/>
      <c r="H242" s="1"/>
      <c r="I242" s="1"/>
      <c r="J242" s="1"/>
    </row>
    <row r="243" spans="1:10" ht="12.75">
      <c r="A243" s="1"/>
      <c r="B243" s="1"/>
      <c r="C243" s="1"/>
      <c r="D243" s="1"/>
      <c r="E243" s="1"/>
      <c r="F243" s="1"/>
      <c r="G243" s="1"/>
      <c r="H243" s="1"/>
      <c r="I243" s="1"/>
      <c r="J243" s="1"/>
    </row>
    <row r="244" spans="1:10" ht="12.75">
      <c r="A244" s="1"/>
      <c r="B244" s="1"/>
      <c r="C244" s="1"/>
      <c r="D244" s="1"/>
      <c r="E244" s="1"/>
      <c r="F244" s="1"/>
      <c r="G244" s="1"/>
      <c r="H244" s="1"/>
      <c r="I244" s="1"/>
      <c r="J244" s="1"/>
    </row>
    <row r="245" spans="1:10" ht="12.75">
      <c r="A245" s="1"/>
      <c r="B245" s="1"/>
      <c r="C245" s="1"/>
      <c r="D245" s="1"/>
      <c r="E245" s="1"/>
      <c r="F245" s="1"/>
      <c r="G245" s="1"/>
      <c r="H245" s="1"/>
      <c r="I245" s="1"/>
      <c r="J245" s="1"/>
    </row>
    <row r="246" spans="1:10" ht="12.75">
      <c r="A246" s="1"/>
      <c r="B246" s="1"/>
      <c r="C246" s="1"/>
      <c r="D246" s="1"/>
      <c r="E246" s="1"/>
      <c r="F246" s="1"/>
      <c r="G246" s="1"/>
      <c r="H246" s="1"/>
      <c r="I246" s="1"/>
      <c r="J246" s="1"/>
    </row>
    <row r="247" spans="1:10" ht="12.75">
      <c r="A247" s="1"/>
      <c r="B247" s="1"/>
      <c r="C247" s="1"/>
      <c r="D247" s="1"/>
      <c r="E247" s="1"/>
      <c r="F247" s="1"/>
      <c r="G247" s="1"/>
      <c r="H247" s="1"/>
      <c r="I247" s="1"/>
      <c r="J247" s="1"/>
    </row>
    <row r="248" spans="1:10" ht="12.75">
      <c r="A248" s="1"/>
      <c r="B248" s="1"/>
      <c r="C248" s="1"/>
      <c r="D248" s="1"/>
      <c r="E248" s="1"/>
      <c r="F248" s="1"/>
      <c r="G248" s="1"/>
      <c r="H248" s="1"/>
      <c r="I248" s="1"/>
      <c r="J248" s="1"/>
    </row>
    <row r="249" spans="1:10" ht="12.75">
      <c r="A249" s="1"/>
      <c r="B249" s="1"/>
      <c r="C249" s="1"/>
      <c r="D249" s="1"/>
      <c r="E249" s="1"/>
      <c r="F249" s="1"/>
      <c r="G249" s="1"/>
      <c r="H249" s="1"/>
      <c r="I249" s="1"/>
      <c r="J249" s="1"/>
    </row>
    <row r="250" spans="1:10" ht="12.75">
      <c r="A250" s="1"/>
      <c r="B250" s="1"/>
      <c r="C250" s="1"/>
      <c r="D250" s="1"/>
      <c r="E250" s="1"/>
      <c r="F250" s="1"/>
      <c r="G250" s="1"/>
      <c r="H250" s="1"/>
      <c r="I250" s="1"/>
      <c r="J250" s="1"/>
    </row>
    <row r="251" spans="1:10" ht="12.75">
      <c r="A251" s="1"/>
      <c r="B251" s="1"/>
      <c r="C251" s="1"/>
      <c r="D251" s="1"/>
      <c r="E251" s="1"/>
      <c r="F251" s="1"/>
      <c r="G251" s="1"/>
      <c r="H251" s="1"/>
      <c r="I251" s="1"/>
      <c r="J251" s="1"/>
    </row>
    <row r="252" spans="1:10" ht="12.75">
      <c r="A252" s="1"/>
      <c r="B252" s="1"/>
      <c r="C252" s="1"/>
      <c r="D252" s="1"/>
      <c r="E252" s="1"/>
      <c r="F252" s="1"/>
      <c r="G252" s="1"/>
      <c r="H252" s="1"/>
      <c r="I252" s="1"/>
      <c r="J252" s="1"/>
    </row>
    <row r="253" spans="1:10" ht="12.75">
      <c r="A253" s="1"/>
      <c r="B253" s="1"/>
      <c r="C253" s="1"/>
      <c r="D253" s="1"/>
      <c r="E253" s="1"/>
      <c r="F253" s="1"/>
      <c r="G253" s="1"/>
      <c r="H253" s="1"/>
      <c r="I253" s="1"/>
      <c r="J253" s="1"/>
    </row>
    <row r="254" spans="1:10" ht="12.75">
      <c r="A254" s="1"/>
      <c r="B254" s="1"/>
      <c r="C254" s="1"/>
      <c r="D254" s="1"/>
      <c r="E254" s="1"/>
      <c r="F254" s="1"/>
      <c r="G254" s="1"/>
      <c r="H254" s="1"/>
      <c r="I254" s="1"/>
      <c r="J254" s="1"/>
    </row>
    <row r="255" spans="1:10" ht="12.75">
      <c r="A255" s="1"/>
      <c r="B255" s="1"/>
      <c r="C255" s="1"/>
      <c r="D255" s="1"/>
      <c r="E255" s="1"/>
      <c r="F255" s="1"/>
      <c r="G255" s="1"/>
      <c r="H255" s="1"/>
      <c r="I255" s="1"/>
      <c r="J255" s="1"/>
    </row>
    <row r="256" spans="1:10" ht="12.75">
      <c r="A256" s="1"/>
      <c r="B256" s="1"/>
      <c r="C256" s="1"/>
      <c r="D256" s="1"/>
      <c r="E256" s="1"/>
      <c r="F256" s="1"/>
      <c r="G256" s="1"/>
      <c r="H256" s="1"/>
      <c r="I256" s="1"/>
      <c r="J256" s="1"/>
    </row>
    <row r="257" spans="1:10" ht="12.75">
      <c r="A257" s="1"/>
      <c r="B257" s="1"/>
      <c r="C257" s="1"/>
      <c r="D257" s="1"/>
      <c r="E257" s="1"/>
      <c r="F257" s="1"/>
      <c r="G257" s="1"/>
      <c r="H257" s="1"/>
      <c r="I257" s="1"/>
      <c r="J257" s="1"/>
    </row>
    <row r="258" spans="1:10" ht="12.75">
      <c r="A258" s="1"/>
      <c r="B258" s="1"/>
      <c r="C258" s="1"/>
      <c r="D258" s="1"/>
      <c r="E258" s="1"/>
      <c r="F258" s="1"/>
      <c r="G258" s="1"/>
      <c r="H258" s="1"/>
      <c r="I258" s="1"/>
      <c r="J258" s="1"/>
    </row>
    <row r="259" spans="1:10" ht="12.75">
      <c r="A259" s="1"/>
      <c r="B259" s="1"/>
      <c r="C259" s="1"/>
      <c r="D259" s="1"/>
      <c r="E259" s="1"/>
      <c r="F259" s="1"/>
      <c r="G259" s="1"/>
      <c r="H259" s="1"/>
      <c r="I259" s="1"/>
      <c r="J259" s="1"/>
    </row>
    <row r="260" spans="1:10" ht="12.75">
      <c r="A260" s="1"/>
      <c r="B260" s="1"/>
      <c r="C260" s="1"/>
      <c r="D260" s="1"/>
      <c r="E260" s="1"/>
      <c r="F260" s="1"/>
      <c r="G260" s="1"/>
      <c r="H260" s="1"/>
      <c r="I260" s="1"/>
      <c r="J260" s="1"/>
    </row>
    <row r="261" spans="1:10" ht="12.75">
      <c r="A261" s="1"/>
      <c r="B261" s="1"/>
      <c r="C261" s="1"/>
      <c r="D261" s="1"/>
      <c r="E261" s="1"/>
      <c r="F261" s="1"/>
      <c r="G261" s="1"/>
      <c r="H261" s="1"/>
      <c r="I261" s="1"/>
      <c r="J261" s="1"/>
    </row>
    <row r="262" spans="1:10" ht="12.75">
      <c r="A262" s="1"/>
      <c r="B262" s="1"/>
      <c r="C262" s="1"/>
      <c r="D262" s="1"/>
      <c r="E262" s="1"/>
      <c r="F262" s="1"/>
      <c r="G262" s="1"/>
      <c r="H262" s="1"/>
      <c r="I262" s="1"/>
      <c r="J262" s="1"/>
    </row>
    <row r="263" spans="1:10" ht="12.75">
      <c r="A263" s="1"/>
      <c r="B263" s="1"/>
      <c r="C263" s="1"/>
      <c r="D263" s="1"/>
      <c r="E263" s="1"/>
      <c r="F263" s="1"/>
      <c r="G263" s="1"/>
      <c r="H263" s="1"/>
      <c r="I263" s="1"/>
      <c r="J263" s="1"/>
    </row>
    <row r="264" spans="1:10" ht="12.75">
      <c r="A264" s="1"/>
      <c r="B264" s="1"/>
      <c r="C264" s="1"/>
      <c r="D264" s="1"/>
      <c r="E264" s="1"/>
      <c r="F264" s="1"/>
      <c r="G264" s="1"/>
      <c r="H264" s="1"/>
      <c r="I264" s="1"/>
      <c r="J264" s="1"/>
    </row>
    <row r="265" spans="1:10" ht="12.75">
      <c r="A265" s="1"/>
      <c r="B265" s="1"/>
      <c r="C265" s="1"/>
      <c r="D265" s="1"/>
      <c r="E265" s="1"/>
      <c r="F265" s="1"/>
      <c r="G265" s="1"/>
      <c r="H265" s="1"/>
      <c r="I265" s="1"/>
      <c r="J265" s="1"/>
    </row>
    <row r="266" spans="1:10" ht="12.75">
      <c r="A266" s="1"/>
      <c r="B266" s="1"/>
      <c r="C266" s="1"/>
      <c r="D266" s="1"/>
      <c r="E266" s="1"/>
      <c r="F266" s="1"/>
      <c r="G266" s="1"/>
      <c r="H266" s="1"/>
      <c r="I266" s="1"/>
      <c r="J266" s="1"/>
    </row>
    <row r="267" spans="1:10" ht="12.75">
      <c r="A267" s="1"/>
      <c r="B267" s="1"/>
      <c r="C267" s="1"/>
      <c r="D267" s="1"/>
      <c r="E267" s="1"/>
      <c r="F267" s="1"/>
      <c r="G267" s="1"/>
      <c r="H267" s="1"/>
      <c r="I267" s="1"/>
      <c r="J267" s="1"/>
    </row>
    <row r="268" spans="1:10" ht="12.75">
      <c r="A268" s="1"/>
      <c r="B268" s="1"/>
      <c r="C268" s="1"/>
      <c r="D268" s="1"/>
      <c r="E268" s="1"/>
      <c r="F268" s="1"/>
      <c r="G268" s="1"/>
      <c r="H268" s="1"/>
      <c r="I268" s="1"/>
      <c r="J268" s="1"/>
    </row>
    <row r="269" spans="1:10" ht="12.75">
      <c r="A269" s="1"/>
      <c r="B269" s="1"/>
      <c r="C269" s="1"/>
      <c r="D269" s="1"/>
      <c r="E269" s="1"/>
      <c r="F269" s="1"/>
      <c r="G269" s="1"/>
      <c r="H269" s="1"/>
      <c r="I269" s="1"/>
      <c r="J269" s="1"/>
    </row>
    <row r="270" spans="1:10" ht="12.75">
      <c r="A270" s="1"/>
      <c r="B270" s="1"/>
      <c r="C270" s="1"/>
      <c r="D270" s="1"/>
      <c r="E270" s="1"/>
      <c r="F270" s="1"/>
      <c r="G270" s="1"/>
      <c r="H270" s="1"/>
      <c r="I270" s="1"/>
      <c r="J270" s="1"/>
    </row>
    <row r="271" spans="1:10" ht="12.75">
      <c r="A271" s="1"/>
      <c r="B271" s="1"/>
      <c r="C271" s="1"/>
      <c r="D271" s="1"/>
      <c r="E271" s="1"/>
      <c r="F271" s="1"/>
      <c r="G271" s="1"/>
      <c r="H271" s="1"/>
      <c r="I271" s="1"/>
      <c r="J271" s="1"/>
    </row>
    <row r="272" spans="1:10" ht="12.75">
      <c r="A272" s="1"/>
      <c r="B272" s="1"/>
      <c r="C272" s="1"/>
      <c r="D272" s="1"/>
      <c r="E272" s="1"/>
      <c r="F272" s="1"/>
      <c r="G272" s="1"/>
      <c r="H272" s="1"/>
      <c r="I272" s="1"/>
      <c r="J272" s="1"/>
    </row>
    <row r="273" spans="1:10" ht="12.75">
      <c r="A273" s="1"/>
      <c r="B273" s="1"/>
      <c r="C273" s="1"/>
      <c r="D273" s="1"/>
      <c r="E273" s="1"/>
      <c r="F273" s="1"/>
      <c r="G273" s="1"/>
      <c r="H273" s="1"/>
      <c r="I273" s="1"/>
      <c r="J273" s="1"/>
    </row>
    <row r="274" spans="1:10" ht="12.75">
      <c r="A274" s="1"/>
      <c r="B274" s="1"/>
      <c r="C274" s="1"/>
      <c r="D274" s="1"/>
      <c r="E274" s="1"/>
      <c r="F274" s="1"/>
      <c r="G274" s="1"/>
      <c r="H274" s="1"/>
      <c r="I274" s="1"/>
      <c r="J274" s="1"/>
    </row>
    <row r="275" spans="1:10" ht="12.75">
      <c r="A275" s="1"/>
      <c r="B275" s="1"/>
      <c r="C275" s="1"/>
      <c r="D275" s="1"/>
      <c r="E275" s="1"/>
      <c r="F275" s="1"/>
      <c r="G275" s="1"/>
      <c r="H275" s="1"/>
      <c r="I275" s="1"/>
      <c r="J275" s="1"/>
    </row>
    <row r="276" spans="1:10" ht="12.75">
      <c r="A276" s="1"/>
      <c r="B276" s="1"/>
      <c r="C276" s="1"/>
      <c r="D276" s="1"/>
      <c r="E276" s="1"/>
      <c r="F276" s="1"/>
      <c r="G276" s="1"/>
      <c r="H276" s="1"/>
      <c r="I276" s="1"/>
      <c r="J276" s="1"/>
    </row>
    <row r="277" spans="1:10" ht="12.75">
      <c r="A277" s="1"/>
      <c r="B277" s="1"/>
      <c r="C277" s="1"/>
      <c r="D277" s="1"/>
      <c r="E277" s="1"/>
      <c r="F277" s="1"/>
      <c r="G277" s="1"/>
      <c r="H277" s="1"/>
      <c r="I277" s="1"/>
      <c r="J277" s="1"/>
    </row>
    <row r="278" spans="1:10" ht="12.75">
      <c r="A278" s="1"/>
      <c r="B278" s="1"/>
      <c r="C278" s="1"/>
      <c r="D278" s="1"/>
      <c r="E278" s="1"/>
      <c r="F278" s="1"/>
      <c r="G278" s="1"/>
      <c r="H278" s="1"/>
      <c r="I278" s="1"/>
      <c r="J278" s="1"/>
    </row>
    <row r="279" spans="1:10" ht="12.75">
      <c r="A279" s="1"/>
      <c r="B279" s="1"/>
      <c r="C279" s="1"/>
      <c r="D279" s="1"/>
      <c r="E279" s="1"/>
      <c r="F279" s="1"/>
      <c r="G279" s="1"/>
      <c r="H279" s="1"/>
      <c r="I279" s="1"/>
      <c r="J279" s="1"/>
    </row>
    <row r="280" spans="1:10" ht="12.75">
      <c r="A280" s="1"/>
      <c r="B280" s="1"/>
      <c r="C280" s="1"/>
      <c r="D280" s="1"/>
      <c r="E280" s="1"/>
      <c r="F280" s="1"/>
      <c r="G280" s="1"/>
      <c r="H280" s="1"/>
      <c r="I280" s="1"/>
      <c r="J280" s="1"/>
    </row>
    <row r="281" spans="1:10" ht="12.75">
      <c r="A281" s="1"/>
      <c r="B281" s="1"/>
      <c r="C281" s="1"/>
      <c r="D281" s="1"/>
      <c r="E281" s="1"/>
      <c r="F281" s="1"/>
      <c r="G281" s="1"/>
      <c r="H281" s="1"/>
      <c r="I281" s="1"/>
      <c r="J281" s="1"/>
    </row>
    <row r="282" spans="1:10" ht="12.75">
      <c r="A282" s="1"/>
      <c r="B282" s="1"/>
      <c r="C282" s="1"/>
      <c r="D282" s="1"/>
      <c r="E282" s="1"/>
      <c r="F282" s="1"/>
      <c r="G282" s="1"/>
      <c r="H282" s="1"/>
      <c r="I282" s="1"/>
      <c r="J282" s="1"/>
    </row>
    <row r="283" spans="1:10" ht="12.75">
      <c r="A283" s="1"/>
      <c r="B283" s="1"/>
      <c r="C283" s="1"/>
      <c r="D283" s="1"/>
      <c r="E283" s="1"/>
      <c r="F283" s="1"/>
      <c r="G283" s="1"/>
      <c r="H283" s="1"/>
      <c r="I283" s="1"/>
      <c r="J283" s="1"/>
    </row>
    <row r="284" spans="1:10" ht="12.75">
      <c r="A284" s="1"/>
      <c r="B284" s="1"/>
      <c r="C284" s="1"/>
      <c r="D284" s="1"/>
      <c r="E284" s="1"/>
      <c r="F284" s="1"/>
      <c r="G284" s="1"/>
      <c r="H284" s="1"/>
      <c r="I284" s="1"/>
      <c r="J284" s="1"/>
    </row>
    <row r="285" spans="1:10" ht="12.75">
      <c r="A285" s="1"/>
      <c r="B285" s="1"/>
      <c r="C285" s="1"/>
      <c r="D285" s="1"/>
      <c r="E285" s="1"/>
      <c r="F285" s="1"/>
      <c r="G285" s="1"/>
      <c r="H285" s="1"/>
      <c r="I285" s="1"/>
      <c r="J285" s="1"/>
    </row>
    <row r="286" spans="1:10" ht="12.75">
      <c r="A286" s="1"/>
      <c r="B286" s="1"/>
      <c r="C286" s="1"/>
      <c r="D286" s="1"/>
      <c r="E286" s="1"/>
      <c r="F286" s="1"/>
      <c r="G286" s="1"/>
      <c r="H286" s="1"/>
      <c r="I286" s="1"/>
      <c r="J286" s="1"/>
    </row>
    <row r="287" spans="1:10" ht="12.75">
      <c r="A287" s="1"/>
      <c r="B287" s="1"/>
      <c r="C287" s="1"/>
      <c r="D287" s="1"/>
      <c r="E287" s="1"/>
      <c r="F287" s="1"/>
      <c r="G287" s="1"/>
      <c r="H287" s="1"/>
      <c r="I287" s="1"/>
      <c r="J287" s="1"/>
    </row>
    <row r="288" spans="1:10" ht="12.75">
      <c r="A288" s="1"/>
      <c r="B288" s="1"/>
      <c r="C288" s="1"/>
      <c r="D288" s="1"/>
      <c r="E288" s="1"/>
      <c r="F288" s="1"/>
      <c r="G288" s="1"/>
      <c r="H288" s="1"/>
      <c r="I288" s="1"/>
      <c r="J288" s="1"/>
    </row>
    <row r="289" spans="1:10" ht="12.75">
      <c r="A289" s="1"/>
      <c r="B289" s="1"/>
      <c r="C289" s="1"/>
      <c r="D289" s="1"/>
      <c r="E289" s="1"/>
      <c r="F289" s="1"/>
      <c r="G289" s="1"/>
      <c r="H289" s="1"/>
      <c r="I289" s="1"/>
      <c r="J289" s="1"/>
    </row>
    <row r="290" spans="1:10" ht="12.75">
      <c r="A290" s="1"/>
      <c r="B290" s="1"/>
      <c r="C290" s="1"/>
      <c r="D290" s="1"/>
      <c r="E290" s="1"/>
      <c r="F290" s="1"/>
      <c r="G290" s="1"/>
      <c r="H290" s="1"/>
      <c r="I290" s="1"/>
      <c r="J290" s="1"/>
    </row>
    <row r="291" spans="1:10" ht="12.75">
      <c r="A291" s="1"/>
      <c r="B291" s="1"/>
      <c r="C291" s="1"/>
      <c r="D291" s="1"/>
      <c r="E291" s="1"/>
      <c r="F291" s="1"/>
      <c r="G291" s="1"/>
      <c r="H291" s="1"/>
      <c r="I291" s="1"/>
      <c r="J291" s="1"/>
    </row>
    <row r="292" spans="1:10" ht="12.75">
      <c r="A292" s="1"/>
      <c r="B292" s="1"/>
      <c r="C292" s="1"/>
      <c r="D292" s="1"/>
      <c r="E292" s="1"/>
      <c r="F292" s="1"/>
      <c r="G292" s="1"/>
      <c r="H292" s="1"/>
      <c r="I292" s="1"/>
      <c r="J292" s="1"/>
    </row>
    <row r="293" spans="1:10" ht="12.75">
      <c r="A293" s="1"/>
      <c r="B293" s="1"/>
      <c r="C293" s="1"/>
      <c r="D293" s="1"/>
      <c r="E293" s="1"/>
      <c r="F293" s="1"/>
      <c r="G293" s="1"/>
      <c r="H293" s="1"/>
      <c r="I293" s="1"/>
      <c r="J293" s="1"/>
    </row>
    <row r="294" spans="1:10" ht="12.75">
      <c r="A294" s="1"/>
      <c r="B294" s="1"/>
      <c r="C294" s="1"/>
      <c r="D294" s="1"/>
      <c r="E294" s="1"/>
      <c r="F294" s="1"/>
      <c r="G294" s="1"/>
      <c r="H294" s="1"/>
      <c r="I294" s="1"/>
      <c r="J294" s="1"/>
    </row>
    <row r="295" spans="1:10" ht="12.75">
      <c r="A295" s="1"/>
      <c r="B295" s="1"/>
      <c r="C295" s="1"/>
      <c r="D295" s="1"/>
      <c r="E295" s="1"/>
      <c r="F295" s="1"/>
      <c r="G295" s="1"/>
      <c r="H295" s="1"/>
      <c r="I295" s="1"/>
      <c r="J295" s="1"/>
    </row>
    <row r="296" spans="1:10" ht="12.75">
      <c r="A296" s="1"/>
      <c r="B296" s="1"/>
      <c r="C296" s="1"/>
      <c r="D296" s="1"/>
      <c r="E296" s="1"/>
      <c r="F296" s="1"/>
      <c r="G296" s="1"/>
      <c r="H296" s="1"/>
      <c r="I296" s="1"/>
      <c r="J296" s="1"/>
    </row>
    <row r="297" spans="1:10" ht="12.75">
      <c r="A297" s="1"/>
      <c r="B297" s="1"/>
      <c r="C297" s="1"/>
      <c r="D297" s="1"/>
      <c r="E297" s="1"/>
      <c r="F297" s="1"/>
      <c r="G297" s="1"/>
      <c r="H297" s="1"/>
      <c r="I297" s="1"/>
      <c r="J297" s="1"/>
    </row>
    <row r="298" spans="1:10" ht="12.75">
      <c r="A298" s="1"/>
      <c r="B298" s="1"/>
      <c r="C298" s="1"/>
      <c r="D298" s="1"/>
      <c r="E298" s="1"/>
      <c r="F298" s="1"/>
      <c r="G298" s="1"/>
      <c r="H298" s="1"/>
      <c r="I298" s="1"/>
      <c r="J298" s="1"/>
    </row>
    <row r="299" spans="1:10" ht="12.75">
      <c r="A299" s="1"/>
      <c r="B299" s="1"/>
      <c r="C299" s="1"/>
      <c r="D299" s="1"/>
      <c r="E299" s="1"/>
      <c r="F299" s="1"/>
      <c r="G299" s="1"/>
      <c r="H299" s="1"/>
      <c r="I299" s="1"/>
      <c r="J299" s="1"/>
    </row>
    <row r="300" spans="1:10" ht="12.75">
      <c r="A300" s="1"/>
      <c r="B300" s="1"/>
      <c r="C300" s="1"/>
      <c r="D300" s="1"/>
      <c r="E300" s="1"/>
      <c r="F300" s="1"/>
      <c r="G300" s="1"/>
      <c r="H300" s="1"/>
      <c r="I300" s="1"/>
      <c r="J300" s="1"/>
    </row>
    <row r="301" spans="1:10" ht="12.75">
      <c r="A301" s="1"/>
      <c r="B301" s="1"/>
      <c r="C301" s="1"/>
      <c r="D301" s="1"/>
      <c r="E301" s="1"/>
      <c r="F301" s="1"/>
      <c r="G301" s="1"/>
      <c r="H301" s="1"/>
      <c r="I301" s="1"/>
      <c r="J301" s="1"/>
    </row>
    <row r="302" spans="1:10" ht="12.75">
      <c r="A302" s="1"/>
      <c r="B302" s="1"/>
      <c r="C302" s="1"/>
      <c r="D302" s="1"/>
      <c r="E302" s="1"/>
      <c r="F302" s="1"/>
      <c r="G302" s="1"/>
      <c r="H302" s="1"/>
      <c r="I302" s="1"/>
      <c r="J302" s="1"/>
    </row>
    <row r="303" spans="1:10" ht="12.75">
      <c r="A303" s="1"/>
      <c r="B303" s="1"/>
      <c r="C303" s="1"/>
      <c r="D303" s="1"/>
      <c r="E303" s="1"/>
      <c r="F303" s="1"/>
      <c r="G303" s="1"/>
      <c r="H303" s="1"/>
      <c r="I303" s="1"/>
      <c r="J303" s="1"/>
    </row>
    <row r="304" spans="1:10" ht="12.75">
      <c r="A304" s="1"/>
      <c r="B304" s="1"/>
      <c r="C304" s="1"/>
      <c r="D304" s="1"/>
      <c r="E304" s="1"/>
      <c r="F304" s="1"/>
      <c r="G304" s="1"/>
      <c r="H304" s="1"/>
      <c r="I304" s="1"/>
      <c r="J304" s="1"/>
    </row>
    <row r="305" spans="1:10" ht="12.75">
      <c r="A305" s="1"/>
      <c r="B305" s="1"/>
      <c r="C305" s="1"/>
      <c r="D305" s="1"/>
      <c r="E305" s="1"/>
      <c r="F305" s="1"/>
      <c r="G305" s="1"/>
      <c r="H305" s="1"/>
      <c r="I305" s="1"/>
      <c r="J305" s="1"/>
    </row>
    <row r="306" spans="1:10" ht="12.75">
      <c r="A306" s="1"/>
      <c r="B306" s="1"/>
      <c r="C306" s="1"/>
      <c r="D306" s="1"/>
      <c r="E306" s="1"/>
      <c r="F306" s="1"/>
      <c r="G306" s="1"/>
      <c r="H306" s="1"/>
      <c r="I306" s="1"/>
      <c r="J306" s="1"/>
    </row>
    <row r="307" spans="1:10" ht="12.75">
      <c r="A307" s="1"/>
      <c r="B307" s="1"/>
      <c r="C307" s="1"/>
      <c r="D307" s="1"/>
      <c r="E307" s="1"/>
      <c r="F307" s="1"/>
      <c r="G307" s="1"/>
      <c r="H307" s="1"/>
      <c r="I307" s="1"/>
      <c r="J307" s="1"/>
    </row>
    <row r="308" spans="1:10" ht="12.75">
      <c r="A308" s="1"/>
      <c r="B308" s="1"/>
      <c r="C308" s="1"/>
      <c r="D308" s="1"/>
      <c r="E308" s="1"/>
      <c r="F308" s="1"/>
      <c r="G308" s="1"/>
      <c r="H308" s="1"/>
      <c r="I308" s="1"/>
      <c r="J308" s="1"/>
    </row>
    <row r="309" spans="1:10" ht="12.75">
      <c r="A309" s="1"/>
      <c r="B309" s="1"/>
      <c r="C309" s="1"/>
      <c r="D309" s="1"/>
      <c r="E309" s="1"/>
      <c r="F309" s="1"/>
      <c r="G309" s="1"/>
      <c r="H309" s="1"/>
      <c r="I309" s="1"/>
      <c r="J309" s="1"/>
    </row>
    <row r="310" spans="1:10" ht="12.75">
      <c r="A310" s="1"/>
      <c r="B310" s="1"/>
      <c r="C310" s="1"/>
      <c r="D310" s="1"/>
      <c r="E310" s="1"/>
      <c r="F310" s="1"/>
      <c r="G310" s="1"/>
      <c r="H310" s="1"/>
      <c r="I310" s="1"/>
      <c r="J310" s="1"/>
    </row>
    <row r="311" spans="1:10" ht="12.75">
      <c r="A311" s="1"/>
      <c r="B311" s="1"/>
      <c r="C311" s="1"/>
      <c r="D311" s="1"/>
      <c r="E311" s="1"/>
      <c r="F311" s="1"/>
      <c r="G311" s="1"/>
      <c r="H311" s="1"/>
      <c r="I311" s="1"/>
      <c r="J311" s="1"/>
    </row>
    <row r="312" spans="1:10" ht="12.75">
      <c r="A312" s="1"/>
      <c r="B312" s="1"/>
      <c r="C312" s="1"/>
      <c r="D312" s="1"/>
      <c r="E312" s="1"/>
      <c r="F312" s="1"/>
      <c r="G312" s="1"/>
      <c r="H312" s="1"/>
      <c r="I312" s="1"/>
      <c r="J312" s="1"/>
    </row>
    <row r="313" spans="1:10" ht="12.75">
      <c r="A313" s="1"/>
      <c r="B313" s="1"/>
      <c r="C313" s="1"/>
      <c r="D313" s="1"/>
      <c r="E313" s="1"/>
      <c r="F313" s="1"/>
      <c r="G313" s="1"/>
      <c r="H313" s="1"/>
      <c r="I313" s="1"/>
      <c r="J313" s="1"/>
    </row>
    <row r="314" spans="1:10" ht="12.75">
      <c r="A314" s="1"/>
      <c r="B314" s="1"/>
      <c r="C314" s="1"/>
      <c r="D314" s="1"/>
      <c r="E314" s="1"/>
      <c r="F314" s="1"/>
      <c r="G314" s="1"/>
      <c r="H314" s="1"/>
      <c r="I314" s="1"/>
      <c r="J314" s="1"/>
    </row>
    <row r="315" spans="1:10" ht="12.75">
      <c r="A315" s="1"/>
      <c r="B315" s="1"/>
      <c r="C315" s="1"/>
      <c r="D315" s="1"/>
      <c r="E315" s="1"/>
      <c r="F315" s="1"/>
      <c r="G315" s="1"/>
      <c r="H315" s="1"/>
      <c r="I315" s="1"/>
      <c r="J315" s="1"/>
    </row>
    <row r="316" spans="1:10" ht="12.75">
      <c r="A316" s="1"/>
      <c r="B316" s="1"/>
      <c r="C316" s="1"/>
      <c r="D316" s="1"/>
      <c r="E316" s="1"/>
      <c r="F316" s="1"/>
      <c r="G316" s="1"/>
      <c r="H316" s="1"/>
      <c r="I316" s="1"/>
      <c r="J316" s="1"/>
    </row>
    <row r="317" spans="1:10" ht="12.75">
      <c r="A317" s="1"/>
      <c r="B317" s="1"/>
      <c r="C317" s="1"/>
      <c r="D317" s="1"/>
      <c r="E317" s="1"/>
      <c r="F317" s="1"/>
      <c r="G317" s="1"/>
      <c r="H317" s="1"/>
      <c r="I317" s="1"/>
      <c r="J317" s="1"/>
    </row>
    <row r="318" spans="1:10" ht="12.75">
      <c r="A318" s="1"/>
      <c r="B318" s="1"/>
      <c r="C318" s="1"/>
      <c r="D318" s="1"/>
      <c r="E318" s="1"/>
      <c r="F318" s="1"/>
      <c r="G318" s="1"/>
      <c r="H318" s="1"/>
      <c r="I318" s="1"/>
      <c r="J318" s="1"/>
    </row>
    <row r="319" spans="1:10" ht="12.75">
      <c r="A319" s="1"/>
      <c r="B319" s="1"/>
      <c r="C319" s="1"/>
      <c r="D319" s="1"/>
      <c r="E319" s="1"/>
      <c r="F319" s="1"/>
      <c r="G319" s="1"/>
      <c r="H319" s="1"/>
      <c r="I319" s="1"/>
      <c r="J319" s="1"/>
    </row>
    <row r="320" spans="1:10" ht="12.75">
      <c r="A320" s="1"/>
      <c r="B320" s="1"/>
      <c r="C320" s="1"/>
      <c r="D320" s="1"/>
      <c r="E320" s="1"/>
      <c r="F320" s="1"/>
      <c r="G320" s="1"/>
      <c r="H320" s="1"/>
      <c r="I320" s="1"/>
      <c r="J320" s="1"/>
    </row>
    <row r="321" spans="1:10" ht="12.75">
      <c r="A321" s="1"/>
      <c r="B321" s="1"/>
      <c r="C321" s="1"/>
      <c r="D321" s="1"/>
      <c r="E321" s="1"/>
      <c r="F321" s="1"/>
      <c r="G321" s="1"/>
      <c r="H321" s="1"/>
      <c r="I321" s="1"/>
      <c r="J321" s="1"/>
    </row>
    <row r="322" spans="1:10" ht="12.75">
      <c r="A322" s="1"/>
      <c r="B322" s="1"/>
      <c r="C322" s="1"/>
      <c r="D322" s="1"/>
      <c r="E322" s="1"/>
      <c r="F322" s="1"/>
      <c r="G322" s="1"/>
      <c r="H322" s="1"/>
      <c r="I322" s="1"/>
      <c r="J322" s="1"/>
    </row>
    <row r="323" spans="1:10" ht="12.75">
      <c r="A323" s="1"/>
      <c r="B323" s="1"/>
      <c r="C323" s="1"/>
      <c r="D323" s="1"/>
      <c r="E323" s="1"/>
      <c r="F323" s="1"/>
      <c r="G323" s="1"/>
      <c r="H323" s="1"/>
      <c r="I323" s="1"/>
      <c r="J323" s="1"/>
    </row>
    <row r="324" spans="1:10" ht="12.75">
      <c r="A324" s="1"/>
      <c r="B324" s="1"/>
      <c r="C324" s="1"/>
      <c r="D324" s="1"/>
      <c r="E324" s="1"/>
      <c r="F324" s="1"/>
      <c r="G324" s="1"/>
      <c r="H324" s="1"/>
      <c r="I324" s="1"/>
      <c r="J324" s="1"/>
    </row>
    <row r="325" spans="1:10" ht="12.75">
      <c r="A325" s="1"/>
      <c r="B325" s="1"/>
      <c r="C325" s="1"/>
      <c r="D325" s="1"/>
      <c r="E325" s="1"/>
      <c r="F325" s="1"/>
      <c r="G325" s="1"/>
      <c r="H325" s="1"/>
      <c r="I325" s="1"/>
      <c r="J325" s="1"/>
    </row>
    <row r="326" spans="1:10" ht="12.75">
      <c r="A326" s="1"/>
      <c r="B326" s="1"/>
      <c r="C326" s="1"/>
      <c r="D326" s="1"/>
      <c r="E326" s="1"/>
      <c r="F326" s="1"/>
      <c r="G326" s="1"/>
      <c r="H326" s="1"/>
      <c r="I326" s="1"/>
      <c r="J326" s="1"/>
    </row>
    <row r="327" spans="1:10" ht="12.75">
      <c r="A327" s="1"/>
      <c r="B327" s="1"/>
      <c r="C327" s="1"/>
      <c r="D327" s="1"/>
      <c r="E327" s="1"/>
      <c r="F327" s="1"/>
      <c r="G327" s="1"/>
      <c r="H327" s="1"/>
      <c r="I327" s="1"/>
      <c r="J327" s="1"/>
    </row>
    <row r="328" spans="1:10" ht="12.75">
      <c r="A328" s="1"/>
      <c r="B328" s="1"/>
      <c r="C328" s="1"/>
      <c r="D328" s="1"/>
      <c r="E328" s="1"/>
      <c r="F328" s="1"/>
      <c r="G328" s="1"/>
      <c r="H328" s="1"/>
      <c r="I328" s="1"/>
      <c r="J328" s="1"/>
    </row>
    <row r="329" spans="1:10" ht="12.75">
      <c r="A329" s="1"/>
      <c r="B329" s="1"/>
      <c r="C329" s="1"/>
      <c r="D329" s="1"/>
      <c r="E329" s="1"/>
      <c r="F329" s="1"/>
      <c r="G329" s="1"/>
      <c r="H329" s="1"/>
      <c r="I329" s="1"/>
      <c r="J329" s="1"/>
    </row>
    <row r="330" spans="1:10" ht="12.75">
      <c r="A330" s="1"/>
      <c r="B330" s="1"/>
      <c r="C330" s="1"/>
      <c r="D330" s="1"/>
      <c r="E330" s="1"/>
      <c r="F330" s="1"/>
      <c r="G330" s="1"/>
      <c r="H330" s="1"/>
      <c r="I330" s="1"/>
      <c r="J330" s="1"/>
    </row>
    <row r="331" spans="1:10" ht="12.75">
      <c r="A331" s="1"/>
      <c r="B331" s="1"/>
      <c r="C331" s="1"/>
      <c r="D331" s="1"/>
      <c r="E331" s="1"/>
      <c r="F331" s="1"/>
      <c r="G331" s="1"/>
      <c r="H331" s="1"/>
      <c r="I331" s="1"/>
      <c r="J331" s="1"/>
    </row>
    <row r="332" spans="1:10" ht="12.75">
      <c r="A332" s="1"/>
      <c r="B332" s="1"/>
      <c r="C332" s="1"/>
      <c r="D332" s="1"/>
      <c r="E332" s="1"/>
      <c r="F332" s="1"/>
      <c r="G332" s="1"/>
      <c r="H332" s="1"/>
      <c r="I332" s="1"/>
      <c r="J332" s="1"/>
    </row>
    <row r="333" spans="1:10" ht="12.75">
      <c r="A333" s="1"/>
      <c r="B333" s="1"/>
      <c r="C333" s="1"/>
      <c r="D333" s="1"/>
      <c r="E333" s="1"/>
      <c r="F333" s="1"/>
      <c r="G333" s="1"/>
      <c r="H333" s="1"/>
      <c r="I333" s="1"/>
      <c r="J333" s="1"/>
    </row>
    <row r="334" spans="1:10" ht="12.75">
      <c r="A334" s="1"/>
      <c r="B334" s="1"/>
      <c r="C334" s="1"/>
      <c r="D334" s="1"/>
      <c r="E334" s="1"/>
      <c r="F334" s="1"/>
      <c r="G334" s="1"/>
      <c r="H334" s="1"/>
      <c r="I334" s="1"/>
      <c r="J334" s="1"/>
    </row>
    <row r="335" spans="1:10" ht="12.75">
      <c r="A335" s="1"/>
      <c r="B335" s="1"/>
      <c r="C335" s="1"/>
      <c r="D335" s="1"/>
      <c r="E335" s="1"/>
      <c r="F335" s="1"/>
      <c r="G335" s="1"/>
      <c r="H335" s="1"/>
      <c r="I335" s="1"/>
      <c r="J335" s="1"/>
    </row>
    <row r="336" spans="1:10" ht="12.75">
      <c r="A336" s="1"/>
      <c r="B336" s="1"/>
      <c r="C336" s="1"/>
      <c r="D336" s="1"/>
      <c r="E336" s="1"/>
      <c r="F336" s="1"/>
      <c r="G336" s="1"/>
      <c r="H336" s="1"/>
      <c r="I336" s="1"/>
      <c r="J336" s="1"/>
    </row>
    <row r="337" spans="1:10" ht="12.75">
      <c r="A337" s="1"/>
      <c r="B337" s="1"/>
      <c r="C337" s="1"/>
      <c r="D337" s="1"/>
      <c r="E337" s="1"/>
      <c r="F337" s="1"/>
      <c r="G337" s="1"/>
      <c r="H337" s="1"/>
      <c r="I337" s="1"/>
      <c r="J337" s="1"/>
    </row>
    <row r="338" spans="1:10" ht="12.75">
      <c r="A338" s="1"/>
      <c r="B338" s="1"/>
      <c r="C338" s="1"/>
      <c r="D338" s="1"/>
      <c r="E338" s="1"/>
      <c r="F338" s="1"/>
      <c r="G338" s="1"/>
      <c r="H338" s="1"/>
      <c r="I338" s="1"/>
      <c r="J338" s="1"/>
    </row>
    <row r="339" spans="1:10" ht="12.75">
      <c r="A339" s="1"/>
      <c r="B339" s="1"/>
      <c r="C339" s="1"/>
      <c r="D339" s="1"/>
      <c r="E339" s="1"/>
      <c r="F339" s="1"/>
      <c r="G339" s="1"/>
      <c r="H339" s="1"/>
      <c r="I339" s="1"/>
      <c r="J339" s="1"/>
    </row>
    <row r="340" spans="1:10" ht="12.75">
      <c r="A340" s="1"/>
      <c r="B340" s="1"/>
      <c r="C340" s="1"/>
      <c r="D340" s="1"/>
      <c r="E340" s="1"/>
      <c r="F340" s="1"/>
      <c r="G340" s="1"/>
      <c r="H340" s="1"/>
      <c r="I340" s="1"/>
      <c r="J340" s="1"/>
    </row>
    <row r="341" spans="1:10" ht="12.75">
      <c r="A341" s="1"/>
      <c r="B341" s="1"/>
      <c r="C341" s="1"/>
      <c r="D341" s="1"/>
      <c r="E341" s="1"/>
      <c r="F341" s="1"/>
      <c r="G341" s="1"/>
      <c r="H341" s="1"/>
      <c r="I341" s="1"/>
      <c r="J341" s="1"/>
    </row>
    <row r="342" spans="1:10" ht="12.75">
      <c r="A342" s="1"/>
      <c r="B342" s="1"/>
      <c r="C342" s="1"/>
      <c r="D342" s="1"/>
      <c r="E342" s="1"/>
      <c r="F342" s="1"/>
      <c r="G342" s="1"/>
      <c r="H342" s="1"/>
      <c r="I342" s="1"/>
      <c r="J342" s="1"/>
    </row>
    <row r="343" spans="1:10" ht="12.75">
      <c r="A343" s="1"/>
      <c r="B343" s="1"/>
      <c r="C343" s="1"/>
      <c r="D343" s="1"/>
      <c r="E343" s="1"/>
      <c r="F343" s="1"/>
      <c r="G343" s="1"/>
      <c r="H343" s="1"/>
      <c r="I343" s="1"/>
      <c r="J343" s="1"/>
    </row>
    <row r="344" spans="1:10" ht="12.75">
      <c r="A344" s="1"/>
      <c r="B344" s="1"/>
      <c r="C344" s="1"/>
      <c r="D344" s="1"/>
      <c r="E344" s="1"/>
      <c r="F344" s="1"/>
      <c r="G344" s="1"/>
      <c r="H344" s="1"/>
      <c r="I344" s="1"/>
      <c r="J344" s="1"/>
    </row>
    <row r="345" spans="1:10" ht="12.75">
      <c r="A345" s="1"/>
      <c r="B345" s="1"/>
      <c r="C345" s="1"/>
      <c r="D345" s="1"/>
      <c r="E345" s="1"/>
      <c r="F345" s="1"/>
      <c r="G345" s="1"/>
      <c r="H345" s="1"/>
      <c r="I345" s="1"/>
      <c r="J345" s="1"/>
    </row>
    <row r="346" spans="1:10" ht="12.75">
      <c r="A346" s="1"/>
      <c r="B346" s="1"/>
      <c r="C346" s="1"/>
      <c r="D346" s="1"/>
      <c r="E346" s="1"/>
      <c r="F346" s="1"/>
      <c r="G346" s="1"/>
      <c r="H346" s="1"/>
      <c r="I346" s="1"/>
      <c r="J346" s="1"/>
    </row>
    <row r="347" spans="1:10" ht="12.75">
      <c r="A347" s="1"/>
      <c r="B347" s="1"/>
      <c r="C347" s="1"/>
      <c r="D347" s="1"/>
      <c r="E347" s="1"/>
      <c r="F347" s="1"/>
      <c r="G347" s="1"/>
      <c r="H347" s="1"/>
      <c r="I347" s="1"/>
      <c r="J347" s="1"/>
    </row>
    <row r="348" spans="1:10" ht="12.75">
      <c r="A348" s="1"/>
      <c r="B348" s="1"/>
      <c r="C348" s="1"/>
      <c r="D348" s="1"/>
      <c r="E348" s="1"/>
      <c r="F348" s="1"/>
      <c r="G348" s="1"/>
      <c r="H348" s="1"/>
      <c r="I348" s="1"/>
      <c r="J348" s="1"/>
    </row>
    <row r="349" spans="1:10" ht="12.75">
      <c r="A349" s="1"/>
      <c r="B349" s="1"/>
      <c r="C349" s="1"/>
      <c r="D349" s="1"/>
      <c r="E349" s="1"/>
      <c r="F349" s="1"/>
      <c r="G349" s="1"/>
      <c r="H349" s="1"/>
      <c r="I349" s="1"/>
      <c r="J349" s="1"/>
    </row>
    <row r="350" spans="1:10" ht="12.75">
      <c r="A350" s="1"/>
      <c r="B350" s="1"/>
      <c r="C350" s="1"/>
      <c r="D350" s="1"/>
      <c r="E350" s="1"/>
      <c r="F350" s="1"/>
      <c r="G350" s="1"/>
      <c r="H350" s="1"/>
      <c r="I350" s="1"/>
      <c r="J350" s="1"/>
    </row>
    <row r="351" spans="1:10" ht="12.75">
      <c r="A351" s="1"/>
      <c r="B351" s="1"/>
      <c r="C351" s="1"/>
      <c r="D351" s="1"/>
      <c r="E351" s="1"/>
      <c r="F351" s="1"/>
      <c r="G351" s="1"/>
      <c r="H351" s="1"/>
      <c r="I351" s="1"/>
      <c r="J351" s="1"/>
    </row>
    <row r="352" spans="1:10" ht="12.75">
      <c r="A352" s="1"/>
      <c r="B352" s="1"/>
      <c r="C352" s="1"/>
      <c r="D352" s="1"/>
      <c r="E352" s="1"/>
      <c r="F352" s="1"/>
      <c r="G352" s="1"/>
      <c r="H352" s="1"/>
      <c r="I352" s="1"/>
      <c r="J352" s="1"/>
    </row>
    <row r="353" spans="1:10" ht="12.75">
      <c r="A353" s="1"/>
      <c r="B353" s="1"/>
      <c r="C353" s="1"/>
      <c r="D353" s="1"/>
      <c r="E353" s="1"/>
      <c r="F353" s="1"/>
      <c r="G353" s="1"/>
      <c r="H353" s="1"/>
      <c r="I353" s="1"/>
      <c r="J353" s="1"/>
    </row>
    <row r="354" spans="1:10" ht="12.75">
      <c r="A354" s="1"/>
      <c r="B354" s="1"/>
      <c r="C354" s="1"/>
      <c r="D354" s="1"/>
      <c r="E354" s="1"/>
      <c r="F354" s="1"/>
      <c r="G354" s="1"/>
      <c r="H354" s="1"/>
      <c r="I354" s="1"/>
      <c r="J354" s="1"/>
    </row>
    <row r="355" spans="1:10" ht="12.75">
      <c r="A355" s="1"/>
      <c r="B355" s="1"/>
      <c r="C355" s="1"/>
      <c r="D355" s="1"/>
      <c r="E355" s="1"/>
      <c r="F355" s="1"/>
      <c r="G355" s="1"/>
      <c r="H355" s="1"/>
      <c r="I355" s="1"/>
      <c r="J355" s="1"/>
    </row>
    <row r="356" spans="1:10" ht="12.75">
      <c r="A356" s="1"/>
      <c r="B356" s="1"/>
      <c r="C356" s="1"/>
      <c r="D356" s="1"/>
      <c r="E356" s="1"/>
      <c r="F356" s="1"/>
      <c r="G356" s="1"/>
      <c r="H356" s="1"/>
      <c r="I356" s="1"/>
      <c r="J356" s="1"/>
    </row>
    <row r="357" spans="1:10" ht="12.75">
      <c r="A357" s="1"/>
      <c r="B357" s="1"/>
      <c r="C357" s="1"/>
      <c r="D357" s="1"/>
      <c r="E357" s="1"/>
      <c r="F357" s="1"/>
      <c r="G357" s="1"/>
      <c r="H357" s="1"/>
      <c r="I357" s="1"/>
      <c r="J357" s="1"/>
    </row>
    <row r="358" spans="1:10" ht="12.75">
      <c r="A358" s="1"/>
      <c r="B358" s="1"/>
      <c r="C358" s="1"/>
      <c r="D358" s="1"/>
      <c r="E358" s="1"/>
      <c r="F358" s="1"/>
      <c r="G358" s="1"/>
      <c r="H358" s="1"/>
      <c r="I358" s="1"/>
      <c r="J358" s="1"/>
    </row>
    <row r="359" spans="1:10" ht="12.75">
      <c r="A359" s="1"/>
      <c r="B359" s="1"/>
      <c r="C359" s="1"/>
      <c r="D359" s="1"/>
      <c r="E359" s="1"/>
      <c r="F359" s="1"/>
      <c r="G359" s="1"/>
      <c r="H359" s="1"/>
      <c r="I359" s="1"/>
      <c r="J359" s="1"/>
    </row>
    <row r="360" spans="1:10" ht="12.75">
      <c r="A360" s="1"/>
      <c r="B360" s="1"/>
      <c r="C360" s="1"/>
      <c r="D360" s="1"/>
      <c r="E360" s="1"/>
      <c r="F360" s="1"/>
      <c r="G360" s="1"/>
      <c r="H360" s="1"/>
      <c r="I360" s="1"/>
      <c r="J360" s="1"/>
    </row>
    <row r="361" spans="1:10" ht="12.75">
      <c r="A361" s="1"/>
      <c r="B361" s="1"/>
      <c r="C361" s="1"/>
      <c r="D361" s="1"/>
      <c r="E361" s="1"/>
      <c r="F361" s="1"/>
      <c r="G361" s="1"/>
      <c r="H361" s="1"/>
      <c r="I361" s="1"/>
      <c r="J361" s="1"/>
    </row>
    <row r="362" spans="1:10" ht="12.75">
      <c r="A362" s="1"/>
      <c r="B362" s="1"/>
      <c r="C362" s="1"/>
      <c r="D362" s="1"/>
      <c r="E362" s="1"/>
      <c r="F362" s="1"/>
      <c r="G362" s="1"/>
      <c r="H362" s="1"/>
      <c r="I362" s="1"/>
      <c r="J362" s="1"/>
    </row>
    <row r="363" spans="1:10" ht="12.75">
      <c r="A363" s="1"/>
      <c r="B363" s="1"/>
      <c r="C363" s="1"/>
      <c r="D363" s="1"/>
      <c r="E363" s="1"/>
      <c r="F363" s="1"/>
      <c r="G363" s="1"/>
      <c r="H363" s="1"/>
      <c r="I363" s="1"/>
      <c r="J363" s="1"/>
    </row>
    <row r="364" spans="1:10" ht="12.75">
      <c r="A364" s="1"/>
      <c r="B364" s="1"/>
      <c r="C364" s="1"/>
      <c r="D364" s="1"/>
      <c r="E364" s="1"/>
      <c r="F364" s="1"/>
      <c r="G364" s="1"/>
      <c r="H364" s="1"/>
      <c r="I364" s="1"/>
      <c r="J364" s="1"/>
    </row>
    <row r="365" spans="1:10" ht="12.75">
      <c r="A365" s="1"/>
      <c r="B365" s="1"/>
      <c r="C365" s="1"/>
      <c r="D365" s="1"/>
      <c r="E365" s="1"/>
      <c r="F365" s="1"/>
      <c r="G365" s="1"/>
      <c r="H365" s="1"/>
      <c r="I365" s="1"/>
      <c r="J365" s="1"/>
    </row>
    <row r="366" spans="1:10" ht="12.75">
      <c r="A366" s="1"/>
      <c r="B366" s="1"/>
      <c r="C366" s="1"/>
      <c r="D366" s="1"/>
      <c r="E366" s="1"/>
      <c r="F366" s="1"/>
      <c r="G366" s="1"/>
      <c r="H366" s="1"/>
      <c r="I366" s="1"/>
      <c r="J366" s="1"/>
    </row>
    <row r="367" spans="1:10" ht="12.75">
      <c r="A367" s="1"/>
      <c r="B367" s="1"/>
      <c r="C367" s="1"/>
      <c r="D367" s="1"/>
      <c r="E367" s="1"/>
      <c r="F367" s="1"/>
      <c r="G367" s="1"/>
      <c r="H367" s="1"/>
      <c r="I367" s="1"/>
      <c r="J367" s="1"/>
    </row>
    <row r="368" spans="1:10" ht="12.75">
      <c r="A368" s="1"/>
      <c r="B368" s="1"/>
      <c r="C368" s="1"/>
      <c r="D368" s="1"/>
      <c r="E368" s="1"/>
      <c r="F368" s="1"/>
      <c r="G368" s="1"/>
      <c r="H368" s="1"/>
      <c r="I368" s="1"/>
      <c r="J368" s="1"/>
    </row>
    <row r="369" spans="1:10" ht="12.75">
      <c r="A369" s="1"/>
      <c r="B369" s="1"/>
      <c r="C369" s="1"/>
      <c r="D369" s="1"/>
      <c r="E369" s="1"/>
      <c r="F369" s="1"/>
      <c r="G369" s="1"/>
      <c r="H369" s="1"/>
      <c r="I369" s="1"/>
      <c r="J369" s="1"/>
    </row>
    <row r="370" spans="1:10" ht="12.75">
      <c r="A370" s="1"/>
      <c r="B370" s="1"/>
      <c r="C370" s="1"/>
      <c r="D370" s="1"/>
      <c r="E370" s="1"/>
      <c r="F370" s="1"/>
      <c r="G370" s="1"/>
      <c r="H370" s="1"/>
      <c r="I370" s="1"/>
      <c r="J370" s="1"/>
    </row>
    <row r="371" spans="1:10" ht="12.75">
      <c r="A371" s="1"/>
      <c r="B371" s="1"/>
      <c r="C371" s="1"/>
      <c r="D371" s="1"/>
      <c r="E371" s="1"/>
      <c r="F371" s="1"/>
      <c r="G371" s="1"/>
      <c r="H371" s="1"/>
      <c r="I371" s="1"/>
      <c r="J371" s="1"/>
    </row>
    <row r="372" spans="1:10" ht="12.75">
      <c r="A372" s="1"/>
      <c r="B372" s="1"/>
      <c r="C372" s="1"/>
      <c r="D372" s="1"/>
      <c r="E372" s="1"/>
      <c r="F372" s="1"/>
      <c r="G372" s="1"/>
      <c r="H372" s="1"/>
      <c r="I372" s="1"/>
      <c r="J372" s="1"/>
    </row>
    <row r="373" spans="1:10" ht="12.75">
      <c r="A373" s="1"/>
      <c r="B373" s="1"/>
      <c r="C373" s="1"/>
      <c r="D373" s="1"/>
      <c r="E373" s="1"/>
      <c r="F373" s="1"/>
      <c r="G373" s="1"/>
      <c r="H373" s="1"/>
      <c r="I373" s="1"/>
      <c r="J373" s="1"/>
    </row>
    <row r="374" spans="1:10" ht="12.75">
      <c r="A374" s="1"/>
      <c r="B374" s="1"/>
      <c r="C374" s="1"/>
      <c r="D374" s="1"/>
      <c r="E374" s="1"/>
      <c r="F374" s="1"/>
      <c r="G374" s="1"/>
      <c r="H374" s="1"/>
      <c r="I374" s="1"/>
      <c r="J374" s="1"/>
    </row>
    <row r="375" spans="1:10" ht="12.75">
      <c r="A375" s="1"/>
      <c r="B375" s="1"/>
      <c r="C375" s="1"/>
      <c r="D375" s="1"/>
      <c r="E375" s="1"/>
      <c r="F375" s="1"/>
      <c r="G375" s="1"/>
      <c r="H375" s="1"/>
      <c r="I375" s="1"/>
      <c r="J375" s="1"/>
    </row>
    <row r="376" spans="1:10" ht="12.75">
      <c r="A376" s="1"/>
      <c r="B376" s="1"/>
      <c r="C376" s="1"/>
      <c r="D376" s="1"/>
      <c r="E376" s="1"/>
      <c r="F376" s="1"/>
      <c r="G376" s="1"/>
      <c r="H376" s="1"/>
      <c r="I376" s="1"/>
      <c r="J376" s="1"/>
    </row>
    <row r="377" spans="1:10" ht="12.75">
      <c r="A377" s="1"/>
      <c r="B377" s="1"/>
      <c r="C377" s="1"/>
      <c r="D377" s="1"/>
      <c r="E377" s="1"/>
      <c r="F377" s="1"/>
      <c r="G377" s="1"/>
      <c r="H377" s="1"/>
      <c r="I377" s="1"/>
      <c r="J377" s="1"/>
    </row>
    <row r="378" spans="1:10" ht="12.75">
      <c r="A378" s="1"/>
      <c r="B378" s="1"/>
      <c r="C378" s="1"/>
      <c r="D378" s="1"/>
      <c r="E378" s="1"/>
      <c r="F378" s="1"/>
      <c r="G378" s="1"/>
      <c r="H378" s="1"/>
      <c r="I378" s="1"/>
      <c r="J378" s="1"/>
    </row>
    <row r="379" spans="1:10" ht="12.75">
      <c r="A379" s="1"/>
      <c r="B379" s="1"/>
      <c r="C379" s="1"/>
      <c r="D379" s="1"/>
      <c r="E379" s="1"/>
      <c r="F379" s="1"/>
      <c r="G379" s="1"/>
      <c r="H379" s="1"/>
      <c r="I379" s="1"/>
      <c r="J379" s="1"/>
    </row>
    <row r="380" spans="1:10" ht="12.75">
      <c r="A380" s="1"/>
      <c r="B380" s="1"/>
      <c r="C380" s="1"/>
      <c r="D380" s="1"/>
      <c r="E380" s="1"/>
      <c r="F380" s="1"/>
      <c r="G380" s="1"/>
      <c r="H380" s="1"/>
      <c r="I380" s="1"/>
      <c r="J380" s="1"/>
    </row>
    <row r="381" spans="1:10" ht="12.75">
      <c r="A381" s="1"/>
      <c r="B381" s="1"/>
      <c r="C381" s="1"/>
      <c r="D381" s="1"/>
      <c r="E381" s="1"/>
      <c r="F381" s="1"/>
      <c r="G381" s="1"/>
      <c r="H381" s="1"/>
      <c r="I381" s="1"/>
      <c r="J381" s="1"/>
    </row>
    <row r="382" spans="1:10" ht="12.75">
      <c r="A382" s="1"/>
      <c r="B382" s="1"/>
      <c r="C382" s="1"/>
      <c r="D382" s="1"/>
      <c r="E382" s="1"/>
      <c r="F382" s="1"/>
      <c r="G382" s="1"/>
      <c r="H382" s="1"/>
      <c r="I382" s="1"/>
      <c r="J382" s="1"/>
    </row>
    <row r="383" spans="1:10" ht="12.75">
      <c r="A383" s="1"/>
      <c r="B383" s="1"/>
      <c r="C383" s="1"/>
      <c r="D383" s="1"/>
      <c r="E383" s="1"/>
      <c r="F383" s="1"/>
      <c r="G383" s="1"/>
      <c r="H383" s="1"/>
      <c r="I383" s="1"/>
      <c r="J383" s="1"/>
    </row>
    <row r="384" spans="1:10" ht="12.75">
      <c r="A384" s="1"/>
      <c r="B384" s="1"/>
      <c r="C384" s="1"/>
      <c r="D384" s="1"/>
      <c r="E384" s="1"/>
      <c r="F384" s="1"/>
      <c r="G384" s="1"/>
      <c r="H384" s="1"/>
      <c r="I384" s="1"/>
      <c r="J384" s="1"/>
    </row>
    <row r="385" spans="1:10" ht="12.75">
      <c r="A385" s="1"/>
      <c r="B385" s="1"/>
      <c r="C385" s="1"/>
      <c r="D385" s="1"/>
      <c r="E385" s="1"/>
      <c r="F385" s="1"/>
      <c r="G385" s="1"/>
      <c r="H385" s="1"/>
      <c r="I385" s="1"/>
      <c r="J385" s="1"/>
    </row>
    <row r="386" spans="1:10" ht="12.75">
      <c r="A386" s="1"/>
      <c r="B386" s="1"/>
      <c r="C386" s="1"/>
      <c r="D386" s="1"/>
      <c r="E386" s="1"/>
      <c r="F386" s="1"/>
      <c r="G386" s="1"/>
      <c r="H386" s="1"/>
      <c r="I386" s="1"/>
      <c r="J386" s="1"/>
    </row>
    <row r="387" spans="1:10" ht="12.75">
      <c r="A387" s="1"/>
      <c r="B387" s="1"/>
      <c r="C387" s="1"/>
      <c r="D387" s="1"/>
      <c r="E387" s="1"/>
      <c r="F387" s="1"/>
      <c r="G387" s="1"/>
      <c r="H387" s="1"/>
      <c r="I387" s="1"/>
      <c r="J387" s="1"/>
    </row>
    <row r="388" spans="1:10" ht="12.75">
      <c r="A388" s="1"/>
      <c r="B388" s="1"/>
      <c r="C388" s="1"/>
      <c r="D388" s="1"/>
      <c r="E388" s="1"/>
      <c r="F388" s="1"/>
      <c r="G388" s="1"/>
      <c r="H388" s="1"/>
      <c r="I388" s="1"/>
      <c r="J388" s="1"/>
    </row>
    <row r="389" spans="1:10" ht="12.75">
      <c r="A389" s="1"/>
      <c r="B389" s="1"/>
      <c r="C389" s="1"/>
      <c r="D389" s="1"/>
      <c r="E389" s="1"/>
      <c r="F389" s="1"/>
      <c r="G389" s="1"/>
      <c r="H389" s="1"/>
      <c r="I389" s="1"/>
      <c r="J389" s="1"/>
    </row>
    <row r="390" spans="1:10" ht="12.75">
      <c r="A390" s="1"/>
      <c r="B390" s="1"/>
      <c r="C390" s="1"/>
      <c r="D390" s="1"/>
      <c r="E390" s="1"/>
      <c r="F390" s="1"/>
      <c r="G390" s="1"/>
      <c r="H390" s="1"/>
      <c r="I390" s="1"/>
      <c r="J390" s="1"/>
    </row>
    <row r="391" spans="1:10" ht="12.75">
      <c r="A391" s="1"/>
      <c r="B391" s="1"/>
      <c r="C391" s="1"/>
      <c r="D391" s="1"/>
      <c r="E391" s="1"/>
      <c r="F391" s="1"/>
      <c r="G391" s="1"/>
      <c r="H391" s="1"/>
      <c r="I391" s="1"/>
      <c r="J391" s="1"/>
    </row>
    <row r="392" spans="1:10" ht="12.75">
      <c r="A392" s="1"/>
      <c r="B392" s="1"/>
      <c r="C392" s="1"/>
      <c r="D392" s="1"/>
      <c r="E392" s="1"/>
      <c r="F392" s="1"/>
      <c r="G392" s="1"/>
      <c r="H392" s="1"/>
      <c r="I392" s="1"/>
      <c r="J392" s="1"/>
    </row>
    <row r="393" spans="1:10" ht="12.75">
      <c r="A393" s="1"/>
      <c r="B393" s="1"/>
      <c r="C393" s="1"/>
      <c r="D393" s="1"/>
      <c r="E393" s="1"/>
      <c r="F393" s="1"/>
      <c r="G393" s="1"/>
      <c r="H393" s="1"/>
      <c r="I393" s="1"/>
      <c r="J393" s="1"/>
    </row>
    <row r="394" spans="1:10" ht="12.75">
      <c r="A394" s="1"/>
      <c r="B394" s="1"/>
      <c r="C394" s="1"/>
      <c r="D394" s="1"/>
      <c r="E394" s="1"/>
      <c r="F394" s="1"/>
      <c r="G394" s="1"/>
      <c r="H394" s="1"/>
      <c r="I394" s="1"/>
      <c r="J394" s="1"/>
    </row>
    <row r="395" spans="1:10" ht="12.75">
      <c r="A395" s="1"/>
      <c r="B395" s="1"/>
      <c r="C395" s="1"/>
      <c r="D395" s="1"/>
      <c r="E395" s="1"/>
      <c r="F395" s="1"/>
      <c r="G395" s="1"/>
      <c r="H395" s="1"/>
      <c r="I395" s="1"/>
      <c r="J395" s="1"/>
    </row>
    <row r="396" spans="1:10" ht="12.75">
      <c r="A396" s="1"/>
      <c r="B396" s="1"/>
      <c r="C396" s="1"/>
      <c r="D396" s="1"/>
      <c r="E396" s="1"/>
      <c r="F396" s="1"/>
      <c r="G396" s="1"/>
      <c r="H396" s="1"/>
      <c r="I396" s="1"/>
      <c r="J396" s="1"/>
    </row>
    <row r="397" spans="1:10" ht="12.75">
      <c r="A397" s="1"/>
      <c r="B397" s="1"/>
      <c r="C397" s="1"/>
      <c r="D397" s="1"/>
      <c r="E397" s="1"/>
      <c r="F397" s="1"/>
      <c r="G397" s="1"/>
      <c r="H397" s="1"/>
      <c r="I397" s="1"/>
      <c r="J397" s="1"/>
    </row>
    <row r="398" spans="1:10" ht="12.75">
      <c r="A398" s="1"/>
      <c r="B398" s="1"/>
      <c r="C398" s="1"/>
      <c r="D398" s="1"/>
      <c r="E398" s="1"/>
      <c r="F398" s="1"/>
      <c r="G398" s="1"/>
      <c r="H398" s="1"/>
      <c r="I398" s="1"/>
      <c r="J398" s="1"/>
    </row>
    <row r="399" spans="1:10" ht="12.75">
      <c r="A399" s="1"/>
      <c r="B399" s="1"/>
      <c r="C399" s="1"/>
      <c r="D399" s="1"/>
      <c r="E399" s="1"/>
      <c r="F399" s="1"/>
      <c r="G399" s="1"/>
      <c r="H399" s="1"/>
      <c r="I399" s="1"/>
      <c r="J399" s="1"/>
    </row>
    <row r="400" spans="1:10" ht="12.75">
      <c r="A400" s="1"/>
      <c r="B400" s="1"/>
      <c r="C400" s="1"/>
      <c r="D400" s="1"/>
      <c r="E400" s="1"/>
      <c r="F400" s="1"/>
      <c r="G400" s="1"/>
      <c r="H400" s="1"/>
      <c r="I400" s="1"/>
      <c r="J400" s="1"/>
    </row>
    <row r="401" spans="1:10" ht="12.75">
      <c r="A401" s="1"/>
      <c r="B401" s="1"/>
      <c r="C401" s="1"/>
      <c r="D401" s="1"/>
      <c r="E401" s="1"/>
      <c r="F401" s="1"/>
      <c r="G401" s="1"/>
      <c r="H401" s="1"/>
      <c r="I401" s="1"/>
      <c r="J401" s="1"/>
    </row>
    <row r="402" spans="1:10" ht="12.75">
      <c r="A402" s="1"/>
      <c r="B402" s="1"/>
      <c r="C402" s="1"/>
      <c r="D402" s="1"/>
      <c r="E402" s="1"/>
      <c r="F402" s="1"/>
      <c r="G402" s="1"/>
      <c r="H402" s="1"/>
      <c r="I402" s="1"/>
      <c r="J402" s="1"/>
    </row>
    <row r="403" spans="1:10" ht="12.75">
      <c r="A403" s="1"/>
      <c r="B403" s="1"/>
      <c r="C403" s="1"/>
      <c r="D403" s="1"/>
      <c r="E403" s="1"/>
      <c r="F403" s="1"/>
      <c r="G403" s="1"/>
      <c r="H403" s="1"/>
      <c r="I403" s="1"/>
      <c r="J403" s="1"/>
    </row>
    <row r="404" spans="1:10" ht="12.75">
      <c r="A404" s="1"/>
      <c r="B404" s="1"/>
      <c r="C404" s="1"/>
      <c r="D404" s="1"/>
      <c r="E404" s="1"/>
      <c r="F404" s="1"/>
      <c r="G404" s="1"/>
      <c r="H404" s="1"/>
      <c r="I404" s="1"/>
      <c r="J404" s="1"/>
    </row>
    <row r="405" spans="1:10" ht="12.75">
      <c r="A405" s="1"/>
      <c r="B405" s="1"/>
      <c r="C405" s="1"/>
      <c r="D405" s="1"/>
      <c r="E405" s="1"/>
      <c r="F405" s="1"/>
      <c r="G405" s="1"/>
      <c r="H405" s="1"/>
      <c r="I405" s="1"/>
      <c r="J405" s="1"/>
    </row>
    <row r="406" spans="1:10" ht="12.75">
      <c r="A406" s="1"/>
      <c r="B406" s="1"/>
      <c r="C406" s="1"/>
      <c r="D406" s="1"/>
      <c r="E406" s="1"/>
      <c r="F406" s="1"/>
      <c r="G406" s="1"/>
      <c r="H406" s="1"/>
      <c r="I406" s="1"/>
      <c r="J406" s="1"/>
    </row>
    <row r="407" spans="1:10" ht="12.75">
      <c r="A407" s="1"/>
      <c r="B407" s="1"/>
      <c r="C407" s="1"/>
      <c r="D407" s="1"/>
      <c r="E407" s="1"/>
      <c r="F407" s="1"/>
      <c r="G407" s="1"/>
      <c r="H407" s="1"/>
      <c r="I407" s="1"/>
      <c r="J407" s="1"/>
    </row>
    <row r="408" spans="1:10" ht="12.75">
      <c r="A408" s="1"/>
      <c r="B408" s="1"/>
      <c r="C408" s="1"/>
      <c r="D408" s="1"/>
      <c r="E408" s="1"/>
      <c r="F408" s="1"/>
      <c r="G408" s="1"/>
      <c r="H408" s="1"/>
      <c r="I408" s="1"/>
      <c r="J408" s="1"/>
    </row>
    <row r="409" spans="1:10" ht="12.75">
      <c r="A409" s="1"/>
      <c r="B409" s="1"/>
      <c r="C409" s="1"/>
      <c r="D409" s="1"/>
      <c r="E409" s="1"/>
      <c r="F409" s="1"/>
      <c r="G409" s="1"/>
      <c r="H409" s="1"/>
      <c r="I409" s="1"/>
      <c r="J409" s="1"/>
    </row>
    <row r="410" spans="1:10" ht="12.75">
      <c r="A410" s="1"/>
      <c r="B410" s="1"/>
      <c r="C410" s="1"/>
      <c r="D410" s="1"/>
      <c r="E410" s="1"/>
      <c r="F410" s="1"/>
      <c r="G410" s="1"/>
      <c r="H410" s="1"/>
      <c r="I410" s="1"/>
      <c r="J410" s="1"/>
    </row>
    <row r="411" spans="1:10" ht="12.75">
      <c r="A411" s="1"/>
      <c r="B411" s="1"/>
      <c r="C411" s="1"/>
      <c r="D411" s="1"/>
      <c r="E411" s="1"/>
      <c r="F411" s="1"/>
      <c r="G411" s="1"/>
      <c r="H411" s="1"/>
      <c r="I411" s="1"/>
      <c r="J411" s="1"/>
    </row>
    <row r="412" spans="1:10" ht="12.75">
      <c r="A412" s="1"/>
      <c r="B412" s="1"/>
      <c r="C412" s="1"/>
      <c r="D412" s="1"/>
      <c r="E412" s="1"/>
      <c r="F412" s="1"/>
      <c r="G412" s="1"/>
      <c r="H412" s="1"/>
      <c r="I412" s="1"/>
      <c r="J412" s="1"/>
    </row>
    <row r="413" spans="1:10" ht="12.75">
      <c r="A413" s="1"/>
      <c r="B413" s="1"/>
      <c r="C413" s="1"/>
      <c r="D413" s="1"/>
      <c r="E413" s="1"/>
      <c r="F413" s="1"/>
      <c r="G413" s="1"/>
      <c r="H413" s="1"/>
      <c r="I413" s="1"/>
      <c r="J413" s="1"/>
    </row>
    <row r="414" spans="1:10" ht="12.75">
      <c r="A414" s="1"/>
      <c r="B414" s="1"/>
      <c r="C414" s="1"/>
      <c r="D414" s="1"/>
      <c r="E414" s="1"/>
      <c r="F414" s="1"/>
      <c r="G414" s="1"/>
      <c r="H414" s="1"/>
      <c r="I414" s="1"/>
      <c r="J414" s="1"/>
    </row>
    <row r="415" spans="1:10" ht="12.75">
      <c r="A415" s="1"/>
      <c r="B415" s="1"/>
      <c r="C415" s="1"/>
      <c r="D415" s="1"/>
      <c r="E415" s="1"/>
      <c r="F415" s="1"/>
      <c r="G415" s="1"/>
      <c r="H415" s="1"/>
      <c r="I415" s="1"/>
      <c r="J415" s="1"/>
    </row>
    <row r="416" spans="1:10" ht="12.75">
      <c r="A416" s="1"/>
      <c r="B416" s="1"/>
      <c r="C416" s="1"/>
      <c r="D416" s="1"/>
      <c r="E416" s="1"/>
      <c r="F416" s="1"/>
      <c r="G416" s="1"/>
      <c r="H416" s="1"/>
      <c r="I416" s="1"/>
      <c r="J416" s="1"/>
    </row>
    <row r="417" spans="1:10" ht="12.75">
      <c r="A417" s="1"/>
      <c r="B417" s="1"/>
      <c r="C417" s="1"/>
      <c r="D417" s="1"/>
      <c r="E417" s="1"/>
      <c r="F417" s="1"/>
      <c r="G417" s="1"/>
      <c r="H417" s="1"/>
      <c r="I417" s="1"/>
      <c r="J417" s="1"/>
    </row>
    <row r="418" spans="1:10" ht="12.75">
      <c r="A418" s="1"/>
      <c r="B418" s="1"/>
      <c r="C418" s="1"/>
      <c r="D418" s="1"/>
      <c r="E418" s="1"/>
      <c r="F418" s="1"/>
      <c r="G418" s="1"/>
      <c r="H418" s="1"/>
      <c r="I418" s="1"/>
      <c r="J418" s="1"/>
    </row>
    <row r="419" spans="1:10" ht="12.75">
      <c r="A419" s="1"/>
      <c r="B419" s="1"/>
      <c r="C419" s="1"/>
      <c r="D419" s="1"/>
      <c r="E419" s="1"/>
      <c r="F419" s="1"/>
      <c r="G419" s="1"/>
      <c r="H419" s="1"/>
      <c r="I419" s="1"/>
      <c r="J419" s="1"/>
    </row>
    <row r="420" spans="1:10" ht="12.75">
      <c r="A420" s="1"/>
      <c r="B420" s="1"/>
      <c r="C420" s="1"/>
      <c r="D420" s="1"/>
      <c r="E420" s="1"/>
      <c r="F420" s="1"/>
      <c r="G420" s="1"/>
      <c r="H420" s="1"/>
      <c r="I420" s="1"/>
      <c r="J420" s="1"/>
    </row>
    <row r="421" spans="1:10" ht="12.75">
      <c r="A421" s="1"/>
      <c r="B421" s="1"/>
      <c r="C421" s="1"/>
      <c r="D421" s="1"/>
      <c r="E421" s="1"/>
      <c r="F421" s="1"/>
      <c r="G421" s="1"/>
      <c r="H421" s="1"/>
      <c r="I421" s="1"/>
      <c r="J421" s="1"/>
    </row>
    <row r="422" spans="1:10" ht="12.75">
      <c r="A422" s="1"/>
      <c r="B422" s="1"/>
      <c r="C422" s="1"/>
      <c r="D422" s="1"/>
      <c r="E422" s="1"/>
      <c r="F422" s="1"/>
      <c r="G422" s="1"/>
      <c r="H422" s="1"/>
      <c r="I422" s="1"/>
      <c r="J422" s="1"/>
    </row>
    <row r="423" spans="1:10" ht="12.75">
      <c r="A423" s="1"/>
      <c r="B423" s="1"/>
      <c r="C423" s="1"/>
      <c r="D423" s="1"/>
      <c r="E423" s="1"/>
      <c r="F423" s="1"/>
      <c r="G423" s="1"/>
      <c r="H423" s="1"/>
      <c r="I423" s="1"/>
      <c r="J423" s="1"/>
    </row>
    <row r="424" spans="1:10" ht="12.75">
      <c r="A424" s="1"/>
      <c r="B424" s="1"/>
      <c r="C424" s="1"/>
      <c r="D424" s="1"/>
      <c r="E424" s="1"/>
      <c r="F424" s="1"/>
      <c r="G424" s="1"/>
      <c r="H424" s="1"/>
      <c r="I424" s="1"/>
      <c r="J424" s="1"/>
    </row>
    <row r="425" spans="1:10" ht="12.75">
      <c r="A425" s="1"/>
      <c r="B425" s="1"/>
      <c r="C425" s="1"/>
      <c r="D425" s="1"/>
      <c r="E425" s="1"/>
      <c r="F425" s="1"/>
      <c r="G425" s="1"/>
      <c r="H425" s="1"/>
      <c r="I425" s="1"/>
      <c r="J425" s="1"/>
    </row>
    <row r="426" spans="1:10" ht="12.75">
      <c r="A426" s="1"/>
      <c r="B426" s="1"/>
      <c r="C426" s="1"/>
      <c r="D426" s="1"/>
      <c r="E426" s="1"/>
      <c r="F426" s="1"/>
      <c r="G426" s="1"/>
      <c r="H426" s="1"/>
      <c r="I426" s="1"/>
      <c r="J426" s="1"/>
    </row>
    <row r="427" spans="1:10" ht="12.75">
      <c r="A427" s="1"/>
      <c r="B427" s="1"/>
      <c r="C427" s="1"/>
      <c r="D427" s="1"/>
      <c r="E427" s="1"/>
      <c r="F427" s="1"/>
      <c r="G427" s="1"/>
      <c r="H427" s="1"/>
      <c r="I427" s="1"/>
      <c r="J427" s="1"/>
    </row>
    <row r="428" spans="1:10" ht="12.75">
      <c r="A428" s="1"/>
      <c r="B428" s="1"/>
      <c r="C428" s="1"/>
      <c r="D428" s="1"/>
      <c r="E428" s="1"/>
      <c r="F428" s="1"/>
      <c r="G428" s="1"/>
      <c r="H428" s="1"/>
      <c r="I428" s="1"/>
      <c r="J428" s="1"/>
    </row>
    <row r="429" spans="1:10" ht="12.75">
      <c r="A429" s="1"/>
      <c r="B429" s="1"/>
      <c r="C429" s="1"/>
      <c r="D429" s="1"/>
      <c r="E429" s="1"/>
      <c r="F429" s="1"/>
      <c r="G429" s="1"/>
      <c r="H429" s="1"/>
      <c r="I429" s="1"/>
      <c r="J429" s="1"/>
    </row>
    <row r="430" spans="1:10" ht="12.75">
      <c r="A430" s="1"/>
      <c r="B430" s="1"/>
      <c r="C430" s="1"/>
      <c r="D430" s="1"/>
      <c r="E430" s="1"/>
      <c r="F430" s="1"/>
      <c r="G430" s="1"/>
      <c r="H430" s="1"/>
      <c r="I430" s="1"/>
      <c r="J430" s="1"/>
    </row>
    <row r="431" spans="1:10" ht="12.75">
      <c r="A431" s="1"/>
      <c r="B431" s="1"/>
      <c r="C431" s="1"/>
      <c r="D431" s="1"/>
      <c r="E431" s="1"/>
      <c r="F431" s="1"/>
      <c r="G431" s="1"/>
      <c r="H431" s="1"/>
      <c r="I431" s="1"/>
      <c r="J431" s="1"/>
    </row>
    <row r="432" spans="1:10" ht="12.75">
      <c r="A432" s="1"/>
      <c r="B432" s="1"/>
      <c r="C432" s="1"/>
      <c r="D432" s="1"/>
      <c r="E432" s="1"/>
      <c r="F432" s="1"/>
      <c r="G432" s="1"/>
      <c r="H432" s="1"/>
      <c r="I432" s="1"/>
      <c r="J432" s="1"/>
    </row>
    <row r="433" spans="1:10" ht="12.75">
      <c r="A433" s="1"/>
      <c r="B433" s="1"/>
      <c r="C433" s="1"/>
      <c r="D433" s="1"/>
      <c r="E433" s="1"/>
      <c r="F433" s="1"/>
      <c r="G433" s="1"/>
      <c r="H433" s="1"/>
      <c r="I433" s="1"/>
      <c r="J433" s="1"/>
    </row>
    <row r="434" spans="1:10" ht="12.75">
      <c r="A434" s="1"/>
      <c r="B434" s="1"/>
      <c r="C434" s="1"/>
      <c r="D434" s="1"/>
      <c r="E434" s="1"/>
      <c r="F434" s="1"/>
      <c r="G434" s="1"/>
      <c r="H434" s="1"/>
      <c r="I434" s="1"/>
      <c r="J434" s="1"/>
    </row>
    <row r="435" spans="1:10" ht="12.75">
      <c r="A435" s="1"/>
      <c r="B435" s="1"/>
      <c r="C435" s="1"/>
      <c r="D435" s="1"/>
      <c r="E435" s="1"/>
      <c r="F435" s="1"/>
      <c r="G435" s="1"/>
      <c r="H435" s="1"/>
      <c r="I435" s="1"/>
      <c r="J435" s="1"/>
    </row>
    <row r="436" spans="1:10" ht="12.75">
      <c r="A436" s="1"/>
      <c r="B436" s="1"/>
      <c r="C436" s="1"/>
      <c r="D436" s="1"/>
      <c r="E436" s="1"/>
      <c r="F436" s="1"/>
      <c r="G436" s="1"/>
      <c r="H436" s="1"/>
      <c r="I436" s="1"/>
      <c r="J436" s="1"/>
    </row>
    <row r="437" spans="1:10" ht="12.75">
      <c r="A437" s="1"/>
      <c r="B437" s="1"/>
      <c r="C437" s="1"/>
      <c r="D437" s="1"/>
      <c r="E437" s="1"/>
      <c r="F437" s="1"/>
      <c r="G437" s="1"/>
      <c r="H437" s="1"/>
      <c r="I437" s="1"/>
      <c r="J437" s="1"/>
    </row>
    <row r="438" spans="1:10" ht="12.75">
      <c r="A438" s="1"/>
      <c r="B438" s="1"/>
      <c r="C438" s="1"/>
      <c r="D438" s="1"/>
      <c r="E438" s="1"/>
      <c r="F438" s="1"/>
      <c r="G438" s="1"/>
      <c r="H438" s="1"/>
      <c r="I438" s="1"/>
      <c r="J438" s="1"/>
    </row>
    <row r="439" spans="1:10" ht="12.75">
      <c r="A439" s="1"/>
      <c r="B439" s="1"/>
      <c r="C439" s="1"/>
      <c r="D439" s="1"/>
      <c r="E439" s="1"/>
      <c r="F439" s="1"/>
      <c r="G439" s="1"/>
      <c r="H439" s="1"/>
      <c r="I439" s="1"/>
      <c r="J439" s="1"/>
    </row>
    <row r="440" spans="1:10" ht="12.75">
      <c r="A440" s="1"/>
      <c r="B440" s="1"/>
      <c r="C440" s="1"/>
      <c r="D440" s="1"/>
      <c r="E440" s="1"/>
      <c r="F440" s="1"/>
      <c r="G440" s="1"/>
      <c r="H440" s="1"/>
      <c r="I440" s="1"/>
      <c r="J440" s="1"/>
    </row>
    <row r="441" spans="1:10" ht="12.75">
      <c r="A441" s="1"/>
      <c r="B441" s="1"/>
      <c r="C441" s="1"/>
      <c r="D441" s="1"/>
      <c r="E441" s="1"/>
      <c r="F441" s="1"/>
      <c r="G441" s="1"/>
      <c r="H441" s="1"/>
      <c r="I441" s="1"/>
      <c r="J441" s="1"/>
    </row>
    <row r="442" spans="1:10" ht="12.75">
      <c r="A442" s="1"/>
      <c r="B442" s="1"/>
      <c r="C442" s="1"/>
      <c r="D442" s="1"/>
      <c r="E442" s="1"/>
      <c r="F442" s="1"/>
      <c r="G442" s="1"/>
      <c r="H442" s="1"/>
      <c r="I442" s="1"/>
      <c r="J442" s="1"/>
    </row>
    <row r="443" spans="1:10" ht="12.75">
      <c r="A443" s="1"/>
      <c r="B443" s="1"/>
      <c r="C443" s="1"/>
      <c r="D443" s="1"/>
      <c r="E443" s="1"/>
      <c r="F443" s="1"/>
      <c r="G443" s="1"/>
      <c r="H443" s="1"/>
      <c r="I443" s="1"/>
      <c r="J443" s="1"/>
    </row>
    <row r="444" spans="1:10" ht="12.75">
      <c r="A444" s="1"/>
      <c r="B444" s="1"/>
      <c r="C444" s="1"/>
      <c r="D444" s="1"/>
      <c r="E444" s="1"/>
      <c r="F444" s="1"/>
      <c r="G444" s="1"/>
      <c r="H444" s="1"/>
      <c r="I444" s="1"/>
      <c r="J444" s="1"/>
    </row>
    <row r="445" spans="1:10" ht="12.75">
      <c r="A445" s="1"/>
      <c r="B445" s="1"/>
      <c r="C445" s="1"/>
      <c r="D445" s="1"/>
      <c r="E445" s="1"/>
      <c r="F445" s="1"/>
      <c r="G445" s="1"/>
      <c r="H445" s="1"/>
      <c r="I445" s="1"/>
      <c r="J445" s="1"/>
    </row>
    <row r="446" spans="1:10" ht="12.75">
      <c r="A446" s="1"/>
      <c r="B446" s="1"/>
      <c r="C446" s="1"/>
      <c r="D446" s="1"/>
      <c r="E446" s="1"/>
      <c r="F446" s="1"/>
      <c r="G446" s="1"/>
      <c r="H446" s="1"/>
      <c r="I446" s="1"/>
      <c r="J446" s="1"/>
    </row>
    <row r="447" spans="1:10" ht="12.75">
      <c r="A447" s="1"/>
      <c r="B447" s="1"/>
      <c r="C447" s="1"/>
      <c r="D447" s="1"/>
      <c r="E447" s="1"/>
      <c r="F447" s="1"/>
      <c r="G447" s="1"/>
      <c r="H447" s="1"/>
      <c r="I447" s="1"/>
      <c r="J447" s="1"/>
    </row>
    <row r="448" spans="1:10" ht="12.75">
      <c r="A448" s="1"/>
      <c r="B448" s="1"/>
      <c r="C448" s="1"/>
      <c r="D448" s="1"/>
      <c r="E448" s="1"/>
      <c r="F448" s="1"/>
      <c r="G448" s="1"/>
      <c r="H448" s="1"/>
      <c r="I448" s="1"/>
      <c r="J448" s="1"/>
    </row>
    <row r="449" spans="1:10" ht="12.75">
      <c r="A449" s="1"/>
      <c r="B449" s="1"/>
      <c r="C449" s="1"/>
      <c r="D449" s="1"/>
      <c r="E449" s="1"/>
      <c r="F449" s="1"/>
      <c r="G449" s="1"/>
      <c r="H449" s="1"/>
      <c r="I449" s="1"/>
      <c r="J449" s="1"/>
    </row>
    <row r="450" spans="1:10" ht="12.75">
      <c r="A450" s="1"/>
      <c r="B450" s="1"/>
      <c r="C450" s="1"/>
      <c r="D450" s="1"/>
      <c r="E450" s="1"/>
      <c r="F450" s="1"/>
      <c r="G450" s="1"/>
      <c r="H450" s="1"/>
      <c r="I450" s="1"/>
      <c r="J450" s="1"/>
    </row>
    <row r="451" spans="1:10" ht="12.75">
      <c r="A451" s="1"/>
      <c r="B451" s="1"/>
      <c r="C451" s="1"/>
      <c r="D451" s="1"/>
      <c r="E451" s="1"/>
      <c r="F451" s="1"/>
      <c r="G451" s="1"/>
      <c r="H451" s="1"/>
      <c r="I451" s="1"/>
      <c r="J451" s="1"/>
    </row>
    <row r="452" spans="1:10" ht="12.75">
      <c r="A452" s="1"/>
      <c r="B452" s="1"/>
      <c r="C452" s="1"/>
      <c r="D452" s="1"/>
      <c r="E452" s="1"/>
      <c r="F452" s="1"/>
      <c r="G452" s="1"/>
      <c r="H452" s="1"/>
      <c r="I452" s="1"/>
      <c r="J452" s="1"/>
    </row>
    <row r="453" spans="1:10" ht="12.75">
      <c r="A453" s="1"/>
      <c r="B453" s="1"/>
      <c r="C453" s="1"/>
      <c r="D453" s="1"/>
      <c r="E453" s="1"/>
      <c r="F453" s="1"/>
      <c r="G453" s="1"/>
      <c r="H453" s="1"/>
      <c r="I453" s="1"/>
      <c r="J453" s="1"/>
    </row>
    <row r="454" spans="1:10" ht="12.75">
      <c r="A454" s="1"/>
      <c r="B454" s="1"/>
      <c r="C454" s="1"/>
      <c r="D454" s="1"/>
      <c r="E454" s="1"/>
      <c r="F454" s="1"/>
      <c r="G454" s="1"/>
      <c r="H454" s="1"/>
      <c r="I454" s="1"/>
      <c r="J454" s="1"/>
    </row>
    <row r="455" spans="1:10" ht="12.75">
      <c r="A455" s="1"/>
      <c r="B455" s="1"/>
      <c r="C455" s="1"/>
      <c r="D455" s="1"/>
      <c r="E455" s="1"/>
      <c r="F455" s="1"/>
      <c r="G455" s="1"/>
      <c r="H455" s="1"/>
      <c r="I455" s="1"/>
      <c r="J455" s="1"/>
    </row>
    <row r="456" spans="1:10" ht="12.75">
      <c r="A456" s="1"/>
      <c r="B456" s="1"/>
      <c r="C456" s="1"/>
      <c r="D456" s="1"/>
      <c r="E456" s="1"/>
      <c r="F456" s="1"/>
      <c r="G456" s="1"/>
      <c r="H456" s="1"/>
      <c r="I456" s="1"/>
      <c r="J456" s="1"/>
    </row>
    <row r="457" spans="1:10" ht="12.75">
      <c r="A457" s="1"/>
      <c r="B457" s="1"/>
      <c r="C457" s="1"/>
      <c r="D457" s="1"/>
      <c r="E457" s="1"/>
      <c r="F457" s="1"/>
      <c r="G457" s="1"/>
      <c r="H457" s="1"/>
      <c r="I457" s="1"/>
      <c r="J457" s="1"/>
    </row>
    <row r="458" spans="1:10" ht="12.75">
      <c r="A458" s="1"/>
      <c r="B458" s="1"/>
      <c r="C458" s="1"/>
      <c r="D458" s="1"/>
      <c r="E458" s="1"/>
      <c r="F458" s="1"/>
      <c r="G458" s="1"/>
      <c r="H458" s="1"/>
      <c r="I458" s="1"/>
      <c r="J458" s="1"/>
    </row>
    <row r="459" spans="1:10" ht="12.75">
      <c r="A459" s="1"/>
      <c r="B459" s="1"/>
      <c r="C459" s="1"/>
      <c r="D459" s="1"/>
      <c r="E459" s="1"/>
      <c r="F459" s="1"/>
      <c r="G459" s="1"/>
      <c r="H459" s="1"/>
      <c r="I459" s="1"/>
      <c r="J459" s="1"/>
    </row>
    <row r="460" spans="1:10" ht="12.75">
      <c r="A460" s="1"/>
      <c r="B460" s="1"/>
      <c r="C460" s="1"/>
      <c r="D460" s="1"/>
      <c r="E460" s="1"/>
      <c r="F460" s="1"/>
      <c r="G460" s="1"/>
      <c r="H460" s="1"/>
      <c r="I460" s="1"/>
      <c r="J460" s="1"/>
    </row>
    <row r="461" spans="1:10" ht="12.75">
      <c r="A461" s="1"/>
      <c r="B461" s="1"/>
      <c r="C461" s="1"/>
      <c r="D461" s="1"/>
      <c r="E461" s="1"/>
      <c r="F461" s="1"/>
      <c r="G461" s="1"/>
      <c r="H461" s="1"/>
      <c r="I461" s="1"/>
      <c r="J461" s="1"/>
    </row>
    <row r="462" spans="1:10" ht="12.75">
      <c r="A462" s="1"/>
      <c r="B462" s="1"/>
      <c r="C462" s="1"/>
      <c r="D462" s="1"/>
      <c r="E462" s="1"/>
      <c r="F462" s="1"/>
      <c r="G462" s="1"/>
      <c r="H462" s="1"/>
      <c r="I462" s="1"/>
      <c r="J462" s="1"/>
    </row>
    <row r="463" spans="1:10" ht="12.75">
      <c r="A463" s="1"/>
      <c r="B463" s="1"/>
      <c r="C463" s="1"/>
      <c r="D463" s="1"/>
      <c r="E463" s="1"/>
      <c r="F463" s="1"/>
      <c r="G463" s="1"/>
      <c r="H463" s="1"/>
      <c r="I463" s="1"/>
      <c r="J463" s="1"/>
    </row>
    <row r="464" spans="1:10" ht="12.75">
      <c r="A464" s="1"/>
      <c r="B464" s="1"/>
      <c r="C464" s="1"/>
      <c r="D464" s="1"/>
      <c r="E464" s="1"/>
      <c r="F464" s="1"/>
      <c r="G464" s="1"/>
      <c r="H464" s="1"/>
      <c r="I464" s="1"/>
      <c r="J464" s="1"/>
    </row>
    <row r="465" spans="1:10" ht="12.75">
      <c r="A465" s="1"/>
      <c r="B465" s="1"/>
      <c r="C465" s="1"/>
      <c r="D465" s="1"/>
      <c r="E465" s="1"/>
      <c r="F465" s="1"/>
      <c r="G465" s="1"/>
      <c r="H465" s="1"/>
      <c r="I465" s="1"/>
      <c r="J465" s="1"/>
    </row>
    <row r="466" spans="1:10" ht="12.75">
      <c r="A466" s="1"/>
      <c r="B466" s="1"/>
      <c r="C466" s="1"/>
      <c r="D466" s="1"/>
      <c r="E466" s="1"/>
      <c r="F466" s="1"/>
      <c r="G466" s="1"/>
      <c r="H466" s="1"/>
      <c r="I466" s="1"/>
      <c r="J466" s="1"/>
    </row>
    <row r="467" spans="1:10" ht="12.75">
      <c r="A467" s="1"/>
      <c r="B467" s="1"/>
      <c r="C467" s="1"/>
      <c r="D467" s="1"/>
      <c r="E467" s="1"/>
      <c r="F467" s="1"/>
      <c r="G467" s="1"/>
      <c r="H467" s="1"/>
      <c r="I467" s="1"/>
      <c r="J467" s="1"/>
    </row>
    <row r="468" spans="1:10" ht="12.75">
      <c r="A468" s="1"/>
      <c r="B468" s="1"/>
      <c r="C468" s="1"/>
      <c r="D468" s="1"/>
      <c r="E468" s="1"/>
      <c r="F468" s="1"/>
      <c r="G468" s="1"/>
      <c r="H468" s="1"/>
      <c r="I468" s="1"/>
      <c r="J468" s="1"/>
    </row>
    <row r="469" spans="1:10" ht="12.75">
      <c r="A469" s="1"/>
      <c r="B469" s="1"/>
      <c r="C469" s="1"/>
      <c r="D469" s="1"/>
      <c r="E469" s="1"/>
      <c r="F469" s="1"/>
      <c r="G469" s="1"/>
      <c r="H469" s="1"/>
      <c r="I469" s="1"/>
      <c r="J469" s="1"/>
    </row>
    <row r="470" spans="1:10" ht="12.75">
      <c r="A470" s="1"/>
      <c r="B470" s="1"/>
      <c r="C470" s="1"/>
      <c r="D470" s="1"/>
      <c r="E470" s="1"/>
      <c r="F470" s="1"/>
      <c r="G470" s="1"/>
      <c r="H470" s="1"/>
      <c r="I470" s="1"/>
      <c r="J470" s="1"/>
    </row>
    <row r="471" spans="1:10" ht="12.75">
      <c r="A471" s="1"/>
      <c r="B471" s="1"/>
      <c r="C471" s="1"/>
      <c r="D471" s="1"/>
      <c r="E471" s="1"/>
      <c r="F471" s="1"/>
      <c r="G471" s="1"/>
      <c r="H471" s="1"/>
      <c r="I471" s="1"/>
      <c r="J471" s="1"/>
    </row>
    <row r="472" spans="1:10" ht="12.75">
      <c r="A472" s="1"/>
      <c r="B472" s="1"/>
      <c r="C472" s="1"/>
      <c r="D472" s="1"/>
      <c r="E472" s="1"/>
      <c r="F472" s="1"/>
      <c r="G472" s="1"/>
      <c r="H472" s="1"/>
      <c r="I472" s="1"/>
      <c r="J472" s="1"/>
    </row>
    <row r="473" spans="1:10" ht="12.75">
      <c r="A473" s="1"/>
      <c r="B473" s="1"/>
      <c r="C473" s="1"/>
      <c r="D473" s="1"/>
      <c r="E473" s="1"/>
      <c r="F473" s="1"/>
      <c r="G473" s="1"/>
      <c r="H473" s="1"/>
      <c r="I473" s="1"/>
      <c r="J473" s="1"/>
    </row>
    <row r="474" spans="1:10" ht="12.75">
      <c r="A474" s="1"/>
      <c r="B474" s="1"/>
      <c r="C474" s="1"/>
      <c r="D474" s="1"/>
      <c r="E474" s="1"/>
      <c r="F474" s="1"/>
      <c r="G474" s="1"/>
      <c r="H474" s="1"/>
      <c r="I474" s="1"/>
      <c r="J474" s="1"/>
    </row>
    <row r="475" spans="1:10" ht="12.75">
      <c r="A475" s="1"/>
      <c r="B475" s="1"/>
      <c r="C475" s="1"/>
      <c r="D475" s="1"/>
      <c r="E475" s="1"/>
      <c r="F475" s="1"/>
      <c r="G475" s="1"/>
      <c r="H475" s="1"/>
      <c r="I475" s="1"/>
      <c r="J475" s="1"/>
    </row>
    <row r="476" spans="1:10" ht="12.75">
      <c r="A476" s="1"/>
      <c r="B476" s="1"/>
      <c r="C476" s="1"/>
      <c r="D476" s="1"/>
      <c r="E476" s="1"/>
      <c r="F476" s="1"/>
      <c r="G476" s="1"/>
      <c r="H476" s="1"/>
      <c r="I476" s="1"/>
      <c r="J476" s="1"/>
    </row>
    <row r="477" spans="1:10" ht="12.75">
      <c r="A477" s="1"/>
      <c r="B477" s="1"/>
      <c r="C477" s="1"/>
      <c r="D477" s="1"/>
      <c r="E477" s="1"/>
      <c r="F477" s="1"/>
      <c r="G477" s="1"/>
      <c r="H477" s="1"/>
      <c r="I477" s="1"/>
      <c r="J477" s="1"/>
    </row>
    <row r="478" spans="1:10" ht="12.75">
      <c r="A478" s="1"/>
      <c r="B478" s="1"/>
      <c r="C478" s="1"/>
      <c r="D478" s="1"/>
      <c r="E478" s="1"/>
      <c r="F478" s="1"/>
      <c r="G478" s="1"/>
      <c r="H478" s="1"/>
      <c r="I478" s="1"/>
      <c r="J478" s="1"/>
    </row>
    <row r="479" spans="1:10" ht="12.75">
      <c r="A479" s="1"/>
      <c r="B479" s="1"/>
      <c r="C479" s="1"/>
      <c r="D479" s="1"/>
      <c r="E479" s="1"/>
      <c r="F479" s="1"/>
      <c r="G479" s="1"/>
      <c r="H479" s="1"/>
      <c r="I479" s="1"/>
      <c r="J479" s="1"/>
    </row>
    <row r="480" spans="1:10" ht="12.75">
      <c r="A480" s="1"/>
      <c r="B480" s="1"/>
      <c r="C480" s="1"/>
      <c r="D480" s="1"/>
      <c r="E480" s="1"/>
      <c r="F480" s="1"/>
      <c r="G480" s="1"/>
      <c r="H480" s="1"/>
      <c r="I480" s="1"/>
      <c r="J480" s="1"/>
    </row>
    <row r="481" spans="1:10" ht="12.75">
      <c r="A481" s="1"/>
      <c r="B481" s="1"/>
      <c r="C481" s="1"/>
      <c r="D481" s="1"/>
      <c r="E481" s="1"/>
      <c r="F481" s="1"/>
      <c r="G481" s="1"/>
      <c r="H481" s="1"/>
      <c r="I481" s="1"/>
      <c r="J481" s="1"/>
    </row>
    <row r="482" spans="1:10" ht="12.75">
      <c r="A482" s="1"/>
      <c r="B482" s="1"/>
      <c r="C482" s="1"/>
      <c r="D482" s="1"/>
      <c r="E482" s="1"/>
      <c r="F482" s="1"/>
      <c r="G482" s="1"/>
      <c r="H482" s="1"/>
      <c r="I482" s="1"/>
      <c r="J482" s="1"/>
    </row>
    <row r="483" spans="1:10" ht="12.75">
      <c r="A483" s="1"/>
      <c r="B483" s="1"/>
      <c r="C483" s="1"/>
      <c r="D483" s="1"/>
      <c r="E483" s="1"/>
      <c r="F483" s="1"/>
      <c r="G483" s="1"/>
      <c r="H483" s="1"/>
      <c r="I483" s="1"/>
      <c r="J483" s="1"/>
    </row>
    <row r="484" spans="1:10" ht="12.75">
      <c r="A484" s="1"/>
      <c r="B484" s="1"/>
      <c r="C484" s="1"/>
      <c r="D484" s="1"/>
      <c r="E484" s="1"/>
      <c r="F484" s="1"/>
      <c r="G484" s="1"/>
      <c r="H484" s="1"/>
      <c r="I484" s="1"/>
      <c r="J484" s="1"/>
    </row>
    <row r="485" spans="1:10" ht="12.75">
      <c r="A485" s="1"/>
      <c r="B485" s="1"/>
      <c r="C485" s="1"/>
      <c r="D485" s="1"/>
      <c r="E485" s="1"/>
      <c r="F485" s="1"/>
      <c r="G485" s="1"/>
      <c r="H485" s="1"/>
      <c r="I485" s="1"/>
      <c r="J485" s="1"/>
    </row>
    <row r="486" spans="1:10" ht="12.75">
      <c r="A486" s="1"/>
      <c r="B486" s="1"/>
      <c r="C486" s="1"/>
      <c r="D486" s="1"/>
      <c r="E486" s="1"/>
      <c r="F486" s="1"/>
      <c r="G486" s="1"/>
      <c r="H486" s="1"/>
      <c r="I486" s="1"/>
      <c r="J486" s="1"/>
    </row>
    <row r="487" spans="1:10" ht="12.75">
      <c r="A487" s="1"/>
      <c r="B487" s="1"/>
      <c r="C487" s="1"/>
      <c r="D487" s="1"/>
      <c r="E487" s="1"/>
      <c r="F487" s="1"/>
      <c r="G487" s="1"/>
      <c r="H487" s="1"/>
      <c r="I487" s="1"/>
      <c r="J487" s="1"/>
    </row>
    <row r="488" spans="1:10" ht="12.75">
      <c r="A488" s="1"/>
      <c r="B488" s="1"/>
      <c r="C488" s="1"/>
      <c r="D488" s="1"/>
      <c r="E488" s="1"/>
      <c r="F488" s="1"/>
      <c r="G488" s="1"/>
      <c r="H488" s="1"/>
      <c r="I488" s="1"/>
      <c r="J488" s="1"/>
    </row>
    <row r="489" spans="1:10" ht="12.75">
      <c r="A489" s="1"/>
      <c r="B489" s="1"/>
      <c r="C489" s="1"/>
      <c r="D489" s="1"/>
      <c r="E489" s="1"/>
      <c r="F489" s="1"/>
      <c r="G489" s="1"/>
      <c r="H489" s="1"/>
      <c r="I489" s="1"/>
      <c r="J489" s="1"/>
    </row>
    <row r="490" spans="1:10" ht="12.75">
      <c r="A490" s="1"/>
      <c r="B490" s="1"/>
      <c r="C490" s="1"/>
      <c r="D490" s="1"/>
      <c r="E490" s="1"/>
      <c r="F490" s="1"/>
      <c r="G490" s="1"/>
      <c r="H490" s="1"/>
      <c r="I490" s="1"/>
      <c r="J490" s="1"/>
    </row>
    <row r="491" spans="1:10" ht="12.75">
      <c r="A491" s="1"/>
      <c r="B491" s="1"/>
      <c r="C491" s="1"/>
      <c r="D491" s="1"/>
      <c r="E491" s="1"/>
      <c r="F491" s="1"/>
      <c r="G491" s="1"/>
      <c r="H491" s="1"/>
      <c r="I491" s="1"/>
      <c r="J491" s="1"/>
    </row>
    <row r="492" spans="1:10" ht="12.75">
      <c r="A492" s="1"/>
      <c r="B492" s="1"/>
      <c r="C492" s="1"/>
      <c r="D492" s="1"/>
      <c r="E492" s="1"/>
      <c r="F492" s="1"/>
      <c r="G492" s="1"/>
      <c r="H492" s="1"/>
      <c r="I492" s="1"/>
      <c r="J492" s="1"/>
    </row>
    <row r="493" spans="1:10" ht="12.75">
      <c r="A493" s="1"/>
      <c r="B493" s="1"/>
      <c r="C493" s="1"/>
      <c r="D493" s="1"/>
      <c r="E493" s="1"/>
      <c r="F493" s="1"/>
      <c r="G493" s="1"/>
      <c r="H493" s="1"/>
      <c r="I493" s="1"/>
      <c r="J493" s="1"/>
    </row>
    <row r="494" spans="1:10" ht="12.75">
      <c r="A494" s="1"/>
      <c r="B494" s="1"/>
      <c r="C494" s="1"/>
      <c r="D494" s="1"/>
      <c r="E494" s="1"/>
      <c r="F494" s="1"/>
      <c r="G494" s="1"/>
      <c r="H494" s="1"/>
      <c r="I494" s="1"/>
      <c r="J494" s="1"/>
    </row>
    <row r="495" spans="1:10" ht="12.75">
      <c r="A495" s="1"/>
      <c r="B495" s="1"/>
      <c r="C495" s="1"/>
      <c r="D495" s="1"/>
      <c r="E495" s="1"/>
      <c r="F495" s="1"/>
      <c r="G495" s="1"/>
      <c r="H495" s="1"/>
      <c r="I495" s="1"/>
      <c r="J495" s="1"/>
    </row>
    <row r="496" spans="1:10" ht="12.75">
      <c r="A496" s="1"/>
      <c r="B496" s="1"/>
      <c r="C496" s="1"/>
      <c r="D496" s="1"/>
      <c r="E496" s="1"/>
      <c r="F496" s="1"/>
      <c r="G496" s="1"/>
      <c r="H496" s="1"/>
      <c r="I496" s="1"/>
      <c r="J496" s="1"/>
    </row>
    <row r="497" spans="1:10" ht="12.75">
      <c r="A497" s="1"/>
      <c r="B497" s="1"/>
      <c r="C497" s="1"/>
      <c r="D497" s="1"/>
      <c r="E497" s="1"/>
      <c r="F497" s="1"/>
      <c r="G497" s="1"/>
      <c r="H497" s="1"/>
      <c r="I497" s="1"/>
      <c r="J497" s="1"/>
    </row>
    <row r="498" spans="1:10" ht="12.75">
      <c r="A498" s="1"/>
      <c r="B498" s="1"/>
      <c r="C498" s="1"/>
      <c r="D498" s="1"/>
      <c r="E498" s="1"/>
      <c r="F498" s="1"/>
      <c r="G498" s="1"/>
      <c r="H498" s="1"/>
      <c r="I498" s="1"/>
      <c r="J498" s="1"/>
    </row>
    <row r="499" spans="1:10" ht="12.75">
      <c r="A499" s="1"/>
      <c r="B499" s="1"/>
      <c r="C499" s="1"/>
      <c r="D499" s="1"/>
      <c r="E499" s="1"/>
      <c r="F499" s="1"/>
      <c r="G499" s="1"/>
      <c r="H499" s="1"/>
      <c r="I499" s="1"/>
      <c r="J499" s="1"/>
    </row>
    <row r="500" spans="1:10" ht="12.75">
      <c r="A500" s="1"/>
      <c r="B500" s="1"/>
      <c r="C500" s="1"/>
      <c r="D500" s="1"/>
      <c r="E500" s="1"/>
      <c r="F500" s="1"/>
      <c r="G500" s="1"/>
      <c r="H500" s="1"/>
      <c r="I500" s="1"/>
      <c r="J500" s="1"/>
    </row>
    <row r="501" spans="1:10" ht="12.75">
      <c r="A501" s="1"/>
      <c r="B501" s="1"/>
      <c r="C501" s="1"/>
      <c r="D501" s="1"/>
      <c r="E501" s="1"/>
      <c r="F501" s="1"/>
      <c r="G501" s="1"/>
      <c r="H501" s="1"/>
      <c r="I501" s="1"/>
      <c r="J501" s="1"/>
    </row>
    <row r="502" spans="1:10" ht="12.75">
      <c r="A502" s="1"/>
      <c r="B502" s="1"/>
      <c r="C502" s="1"/>
      <c r="D502" s="1"/>
      <c r="E502" s="1"/>
      <c r="F502" s="1"/>
      <c r="G502" s="1"/>
      <c r="H502" s="1"/>
      <c r="I502" s="1"/>
      <c r="J502" s="1"/>
    </row>
    <row r="503" spans="1:10" ht="12.75">
      <c r="A503" s="1"/>
      <c r="B503" s="1"/>
      <c r="C503" s="1"/>
      <c r="D503" s="1"/>
      <c r="E503" s="1"/>
      <c r="F503" s="1"/>
      <c r="G503" s="1"/>
      <c r="H503" s="1"/>
      <c r="I503" s="1"/>
      <c r="J503" s="1"/>
    </row>
    <row r="504" spans="1:10" ht="12.75">
      <c r="A504" s="1"/>
      <c r="B504" s="1"/>
      <c r="C504" s="1"/>
      <c r="D504" s="1"/>
      <c r="E504" s="1"/>
      <c r="F504" s="1"/>
      <c r="G504" s="1"/>
      <c r="H504" s="1"/>
      <c r="I504" s="1"/>
      <c r="J504" s="1"/>
    </row>
    <row r="505" spans="1:10" ht="12.75">
      <c r="A505" s="1"/>
      <c r="B505" s="1"/>
      <c r="C505" s="1"/>
      <c r="D505" s="1"/>
      <c r="E505" s="1"/>
      <c r="F505" s="1"/>
      <c r="G505" s="1"/>
      <c r="H505" s="1"/>
      <c r="I505" s="1"/>
      <c r="J505" s="1"/>
    </row>
    <row r="506" spans="1:10" ht="12.75">
      <c r="A506" s="1"/>
      <c r="B506" s="1"/>
      <c r="C506" s="1"/>
      <c r="D506" s="1"/>
      <c r="E506" s="1"/>
      <c r="F506" s="1"/>
      <c r="G506" s="1"/>
      <c r="H506" s="1"/>
      <c r="I506" s="1"/>
      <c r="J506" s="1"/>
    </row>
    <row r="507" spans="1:10" ht="12.75">
      <c r="A507" s="1"/>
      <c r="B507" s="1"/>
      <c r="C507" s="1"/>
      <c r="D507" s="1"/>
      <c r="E507" s="1"/>
      <c r="F507" s="1"/>
      <c r="G507" s="1"/>
      <c r="H507" s="1"/>
      <c r="I507" s="1"/>
      <c r="J507" s="1"/>
    </row>
    <row r="508" spans="1:10" ht="12.75">
      <c r="A508" s="1"/>
      <c r="B508" s="1"/>
      <c r="C508" s="1"/>
      <c r="D508" s="1"/>
      <c r="E508" s="1"/>
      <c r="F508" s="1"/>
      <c r="G508" s="1"/>
      <c r="H508" s="1"/>
      <c r="I508" s="1"/>
      <c r="J508" s="1"/>
    </row>
    <row r="509" spans="1:10" ht="12.75">
      <c r="A509" s="1"/>
      <c r="B509" s="1"/>
      <c r="C509" s="1"/>
      <c r="D509" s="1"/>
      <c r="E509" s="1"/>
      <c r="F509" s="1"/>
      <c r="G509" s="1"/>
      <c r="H509" s="1"/>
      <c r="I509" s="1"/>
      <c r="J509" s="1"/>
    </row>
    <row r="510" spans="1:10" ht="12.75">
      <c r="A510" s="1"/>
      <c r="B510" s="1"/>
      <c r="C510" s="1"/>
      <c r="D510" s="1"/>
      <c r="E510" s="1"/>
      <c r="F510" s="1"/>
      <c r="G510" s="1"/>
      <c r="H510" s="1"/>
      <c r="I510" s="1"/>
      <c r="J510" s="1"/>
    </row>
    <row r="511" spans="1:10" ht="12.75">
      <c r="A511" s="1"/>
      <c r="B511" s="1"/>
      <c r="C511" s="1"/>
      <c r="D511" s="1"/>
      <c r="E511" s="1"/>
      <c r="F511" s="1"/>
      <c r="G511" s="1"/>
      <c r="H511" s="1"/>
      <c r="I511" s="1"/>
      <c r="J511" s="1"/>
    </row>
    <row r="512" spans="1:10" ht="12.75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 ht="12.75">
      <c r="A513" s="1"/>
      <c r="B513" s="1"/>
      <c r="C513" s="1"/>
      <c r="D513" s="1"/>
      <c r="E513" s="1"/>
      <c r="F513" s="1"/>
      <c r="G513" s="1"/>
      <c r="H513" s="1"/>
      <c r="I513" s="1"/>
      <c r="J513" s="1"/>
    </row>
    <row r="514" spans="1:10" ht="12.75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 ht="12.75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 ht="12.75">
      <c r="A516" s="1"/>
      <c r="B516" s="1"/>
      <c r="C516" s="1"/>
      <c r="D516" s="1"/>
      <c r="E516" s="1"/>
      <c r="F516" s="1"/>
      <c r="G516" s="1"/>
      <c r="H516" s="1"/>
      <c r="I516" s="1"/>
      <c r="J516" s="1"/>
    </row>
    <row r="517" spans="1:10" ht="12.75">
      <c r="A517" s="1"/>
      <c r="B517" s="1"/>
      <c r="C517" s="1"/>
      <c r="D517" s="1"/>
      <c r="E517" s="1"/>
      <c r="F517" s="1"/>
      <c r="G517" s="1"/>
      <c r="H517" s="1"/>
      <c r="I517" s="1"/>
      <c r="J517" s="1"/>
    </row>
    <row r="518" spans="1:10" ht="12.75">
      <c r="A518" s="1"/>
      <c r="B518" s="1"/>
      <c r="C518" s="1"/>
      <c r="D518" s="1"/>
      <c r="E518" s="1"/>
      <c r="F518" s="1"/>
      <c r="G518" s="1"/>
      <c r="H518" s="1"/>
      <c r="I518" s="1"/>
      <c r="J518" s="1"/>
    </row>
    <row r="519" spans="1:10" ht="12.75">
      <c r="A519" s="1"/>
      <c r="B519" s="1"/>
      <c r="C519" s="1"/>
      <c r="D519" s="1"/>
      <c r="E519" s="1"/>
      <c r="F519" s="1"/>
      <c r="G519" s="1"/>
      <c r="H519" s="1"/>
      <c r="I519" s="1"/>
      <c r="J519" s="1"/>
    </row>
    <row r="520" spans="1:10" ht="12.75">
      <c r="A520" s="1"/>
      <c r="B520" s="1"/>
      <c r="C520" s="1"/>
      <c r="D520" s="1"/>
      <c r="E520" s="1"/>
      <c r="F520" s="1"/>
      <c r="G520" s="1"/>
      <c r="H520" s="1"/>
      <c r="I520" s="1"/>
      <c r="J520" s="1"/>
    </row>
    <row r="521" spans="1:10" ht="12.75">
      <c r="A521" s="1"/>
      <c r="B521" s="1"/>
      <c r="C521" s="1"/>
      <c r="D521" s="1"/>
      <c r="E521" s="1"/>
      <c r="F521" s="1"/>
      <c r="G521" s="1"/>
      <c r="H521" s="1"/>
      <c r="I521" s="1"/>
      <c r="J521" s="1"/>
    </row>
    <row r="522" spans="1:10" ht="12.75">
      <c r="A522" s="1"/>
      <c r="B522" s="1"/>
      <c r="C522" s="1"/>
      <c r="D522" s="1"/>
      <c r="E522" s="1"/>
      <c r="F522" s="1"/>
      <c r="G522" s="1"/>
      <c r="H522" s="1"/>
      <c r="I522" s="1"/>
      <c r="J522" s="1"/>
    </row>
    <row r="523" spans="1:10" ht="12.75">
      <c r="A523" s="1"/>
      <c r="B523" s="1"/>
      <c r="C523" s="1"/>
      <c r="D523" s="1"/>
      <c r="E523" s="1"/>
      <c r="F523" s="1"/>
      <c r="G523" s="1"/>
      <c r="H523" s="1"/>
      <c r="I523" s="1"/>
      <c r="J523" s="1"/>
    </row>
    <row r="524" spans="1:10" ht="12.75">
      <c r="A524" s="1"/>
      <c r="B524" s="1"/>
      <c r="C524" s="1"/>
      <c r="D524" s="1"/>
      <c r="E524" s="1"/>
      <c r="F524" s="1"/>
      <c r="G524" s="1"/>
      <c r="H524" s="1"/>
      <c r="I524" s="1"/>
      <c r="J524" s="1"/>
    </row>
    <row r="525" spans="1:10" ht="12.75">
      <c r="A525" s="1"/>
      <c r="B525" s="1"/>
      <c r="C525" s="1"/>
      <c r="D525" s="1"/>
      <c r="E525" s="1"/>
      <c r="F525" s="1"/>
      <c r="G525" s="1"/>
      <c r="H525" s="1"/>
      <c r="I525" s="1"/>
      <c r="J525" s="1"/>
    </row>
    <row r="526" spans="1:10" ht="12.75">
      <c r="A526" s="1"/>
      <c r="B526" s="1"/>
      <c r="C526" s="1"/>
      <c r="D526" s="1"/>
      <c r="E526" s="1"/>
      <c r="F526" s="1"/>
      <c r="G526" s="1"/>
      <c r="H526" s="1"/>
      <c r="I526" s="1"/>
      <c r="J526" s="1"/>
    </row>
    <row r="527" spans="1:10" ht="12.75">
      <c r="A527" s="1"/>
      <c r="B527" s="1"/>
      <c r="C527" s="1"/>
      <c r="D527" s="1"/>
      <c r="E527" s="1"/>
      <c r="F527" s="1"/>
      <c r="G527" s="1"/>
      <c r="H527" s="1"/>
      <c r="I527" s="1"/>
      <c r="J527" s="1"/>
    </row>
    <row r="528" spans="1:10" ht="12.75">
      <c r="A528" s="1"/>
      <c r="B528" s="1"/>
      <c r="C528" s="1"/>
      <c r="D528" s="1"/>
      <c r="E528" s="1"/>
      <c r="F528" s="1"/>
      <c r="G528" s="1"/>
      <c r="H528" s="1"/>
      <c r="I528" s="1"/>
      <c r="J528" s="1"/>
    </row>
    <row r="529" spans="1:10" ht="12.75">
      <c r="A529" s="1"/>
      <c r="B529" s="1"/>
      <c r="C529" s="1"/>
      <c r="D529" s="1"/>
      <c r="E529" s="1"/>
      <c r="F529" s="1"/>
      <c r="G529" s="1"/>
      <c r="H529" s="1"/>
      <c r="I529" s="1"/>
      <c r="J529" s="1"/>
    </row>
    <row r="530" spans="1:10" ht="12.75">
      <c r="A530" s="1"/>
      <c r="B530" s="1"/>
      <c r="C530" s="1"/>
      <c r="D530" s="1"/>
      <c r="E530" s="1"/>
      <c r="F530" s="1"/>
      <c r="G530" s="1"/>
      <c r="H530" s="1"/>
      <c r="I530" s="1"/>
      <c r="J530" s="1"/>
    </row>
    <row r="531" spans="1:10" ht="12.75">
      <c r="A531" s="1"/>
      <c r="B531" s="1"/>
      <c r="C531" s="1"/>
      <c r="D531" s="1"/>
      <c r="E531" s="1"/>
      <c r="F531" s="1"/>
      <c r="G531" s="1"/>
      <c r="H531" s="1"/>
      <c r="I531" s="1"/>
      <c r="J531" s="1"/>
    </row>
    <row r="532" spans="1:10" ht="12.75">
      <c r="A532" s="1"/>
      <c r="B532" s="1"/>
      <c r="C532" s="1"/>
      <c r="D532" s="1"/>
      <c r="E532" s="1"/>
      <c r="F532" s="1"/>
      <c r="G532" s="1"/>
      <c r="H532" s="1"/>
      <c r="I532" s="1"/>
      <c r="J532" s="1"/>
    </row>
    <row r="533" spans="1:10" ht="12.75">
      <c r="A533" s="1"/>
      <c r="B533" s="1"/>
      <c r="C533" s="1"/>
      <c r="D533" s="1"/>
      <c r="E533" s="1"/>
      <c r="F533" s="1"/>
      <c r="G533" s="1"/>
      <c r="H533" s="1"/>
      <c r="I533" s="1"/>
      <c r="J533" s="1"/>
    </row>
    <row r="534" spans="1:10" ht="12.75">
      <c r="A534" s="1"/>
      <c r="B534" s="1"/>
      <c r="C534" s="1"/>
      <c r="D534" s="1"/>
      <c r="E534" s="1"/>
      <c r="F534" s="1"/>
      <c r="G534" s="1"/>
      <c r="H534" s="1"/>
      <c r="I534" s="1"/>
      <c r="J534" s="1"/>
    </row>
    <row r="535" spans="1:10" ht="12.75">
      <c r="A535" s="1"/>
      <c r="B535" s="1"/>
      <c r="C535" s="1"/>
      <c r="D535" s="1"/>
      <c r="E535" s="1"/>
      <c r="F535" s="1"/>
      <c r="G535" s="1"/>
      <c r="H535" s="1"/>
      <c r="I535" s="1"/>
      <c r="J535" s="1"/>
    </row>
    <row r="536" spans="1:10" ht="12.75">
      <c r="A536" s="1"/>
      <c r="B536" s="1"/>
      <c r="C536" s="1"/>
      <c r="D536" s="1"/>
      <c r="E536" s="1"/>
      <c r="F536" s="1"/>
      <c r="G536" s="1"/>
      <c r="H536" s="1"/>
      <c r="I536" s="1"/>
      <c r="J536" s="1"/>
    </row>
    <row r="537" spans="1:10" ht="12.75">
      <c r="A537" s="1"/>
      <c r="B537" s="1"/>
      <c r="C537" s="1"/>
      <c r="D537" s="1"/>
      <c r="E537" s="1"/>
      <c r="F537" s="1"/>
      <c r="G537" s="1"/>
      <c r="H537" s="1"/>
      <c r="I537" s="1"/>
      <c r="J537" s="1"/>
    </row>
    <row r="538" spans="1:10" ht="12.75">
      <c r="A538" s="1"/>
      <c r="B538" s="1"/>
      <c r="C538" s="1"/>
      <c r="D538" s="1"/>
      <c r="E538" s="1"/>
      <c r="F538" s="1"/>
      <c r="G538" s="1"/>
      <c r="H538" s="1"/>
      <c r="I538" s="1"/>
      <c r="J538" s="1"/>
    </row>
    <row r="539" spans="1:10" ht="12.75">
      <c r="A539" s="1"/>
      <c r="B539" s="1"/>
      <c r="C539" s="1"/>
      <c r="D539" s="1"/>
      <c r="E539" s="1"/>
      <c r="F539" s="1"/>
      <c r="G539" s="1"/>
      <c r="H539" s="1"/>
      <c r="I539" s="1"/>
      <c r="J539" s="1"/>
    </row>
    <row r="540" spans="1:10" ht="12.75">
      <c r="A540" s="1"/>
      <c r="B540" s="1"/>
      <c r="C540" s="1"/>
      <c r="D540" s="1"/>
      <c r="E540" s="1"/>
      <c r="F540" s="1"/>
      <c r="G540" s="1"/>
      <c r="H540" s="1"/>
      <c r="I540" s="1"/>
      <c r="J540" s="1"/>
    </row>
    <row r="541" spans="1:10" ht="12.75">
      <c r="A541" s="1"/>
      <c r="B541" s="1"/>
      <c r="C541" s="1"/>
      <c r="D541" s="1"/>
      <c r="E541" s="1"/>
      <c r="F541" s="1"/>
      <c r="G541" s="1"/>
      <c r="H541" s="1"/>
      <c r="I541" s="1"/>
      <c r="J541" s="1"/>
    </row>
    <row r="542" spans="1:10" ht="12.75">
      <c r="A542" s="1"/>
      <c r="B542" s="1"/>
      <c r="C542" s="1"/>
      <c r="D542" s="1"/>
      <c r="E542" s="1"/>
      <c r="F542" s="1"/>
      <c r="G542" s="1"/>
      <c r="H542" s="1"/>
      <c r="I542" s="1"/>
      <c r="J542" s="1"/>
    </row>
    <row r="543" spans="1:10" ht="12.75">
      <c r="A543" s="1"/>
      <c r="B543" s="1"/>
      <c r="C543" s="1"/>
      <c r="D543" s="1"/>
      <c r="E543" s="1"/>
      <c r="F543" s="1"/>
      <c r="G543" s="1"/>
      <c r="H543" s="1"/>
      <c r="I543" s="1"/>
      <c r="J543" s="1"/>
    </row>
    <row r="544" spans="1:10" ht="12.75">
      <c r="A544" s="1"/>
      <c r="B544" s="1"/>
      <c r="C544" s="1"/>
      <c r="D544" s="1"/>
      <c r="E544" s="1"/>
      <c r="F544" s="1"/>
      <c r="G544" s="1"/>
      <c r="H544" s="1"/>
      <c r="I544" s="1"/>
      <c r="J544" s="1"/>
    </row>
    <row r="545" spans="1:10" ht="12.75">
      <c r="A545" s="1"/>
      <c r="B545" s="1"/>
      <c r="C545" s="1"/>
      <c r="D545" s="1"/>
      <c r="E545" s="1"/>
      <c r="F545" s="1"/>
      <c r="G545" s="1"/>
      <c r="H545" s="1"/>
      <c r="I545" s="1"/>
      <c r="J545" s="1"/>
    </row>
    <row r="546" spans="1:10" ht="12.75">
      <c r="A546" s="1"/>
      <c r="B546" s="1"/>
      <c r="C546" s="1"/>
      <c r="D546" s="1"/>
      <c r="E546" s="1"/>
      <c r="F546" s="1"/>
      <c r="G546" s="1"/>
      <c r="H546" s="1"/>
      <c r="I546" s="1"/>
      <c r="J546" s="1"/>
    </row>
    <row r="547" spans="1:10" ht="12.75">
      <c r="A547" s="1"/>
      <c r="B547" s="1"/>
      <c r="C547" s="1"/>
      <c r="D547" s="1"/>
      <c r="E547" s="1"/>
      <c r="F547" s="1"/>
      <c r="G547" s="1"/>
      <c r="H547" s="1"/>
      <c r="I547" s="1"/>
      <c r="J547" s="1"/>
    </row>
    <row r="548" spans="1:10" ht="12.75">
      <c r="A548" s="1"/>
      <c r="B548" s="1"/>
      <c r="C548" s="1"/>
      <c r="D548" s="1"/>
      <c r="E548" s="1"/>
      <c r="F548" s="1"/>
      <c r="G548" s="1"/>
      <c r="H548" s="1"/>
      <c r="I548" s="1"/>
      <c r="J548" s="1"/>
    </row>
    <row r="549" spans="1:10" ht="12.75">
      <c r="A549" s="1"/>
      <c r="B549" s="1"/>
      <c r="C549" s="1"/>
      <c r="D549" s="1"/>
      <c r="E549" s="1"/>
      <c r="F549" s="1"/>
      <c r="G549" s="1"/>
      <c r="H549" s="1"/>
      <c r="I549" s="1"/>
      <c r="J549" s="1"/>
    </row>
    <row r="550" spans="1:10" ht="12.75">
      <c r="A550" s="1"/>
      <c r="B550" s="1"/>
      <c r="C550" s="1"/>
      <c r="D550" s="1"/>
      <c r="E550" s="1"/>
      <c r="F550" s="1"/>
      <c r="G550" s="1"/>
      <c r="H550" s="1"/>
      <c r="I550" s="1"/>
      <c r="J550" s="1"/>
    </row>
    <row r="551" spans="1:10" ht="12.75">
      <c r="A551" s="1"/>
      <c r="B551" s="1"/>
      <c r="C551" s="1"/>
      <c r="D551" s="1"/>
      <c r="E551" s="1"/>
      <c r="F551" s="1"/>
      <c r="G551" s="1"/>
      <c r="H551" s="1"/>
      <c r="I551" s="1"/>
      <c r="J551" s="1"/>
    </row>
    <row r="552" spans="1:10" ht="12.75">
      <c r="A552" s="1"/>
      <c r="B552" s="1"/>
      <c r="C552" s="1"/>
      <c r="D552" s="1"/>
      <c r="E552" s="1"/>
      <c r="F552" s="1"/>
      <c r="G552" s="1"/>
      <c r="H552" s="1"/>
      <c r="I552" s="1"/>
      <c r="J552" s="1"/>
    </row>
    <row r="553" spans="1:10" ht="12.75">
      <c r="A553" s="1"/>
      <c r="B553" s="1"/>
      <c r="C553" s="1"/>
      <c r="D553" s="1"/>
      <c r="E553" s="1"/>
      <c r="F553" s="1"/>
      <c r="G553" s="1"/>
      <c r="H553" s="1"/>
      <c r="I553" s="1"/>
      <c r="J553" s="1"/>
    </row>
    <row r="554" spans="1:10" ht="12.75">
      <c r="A554" s="1"/>
      <c r="B554" s="1"/>
      <c r="C554" s="1"/>
      <c r="D554" s="1"/>
      <c r="E554" s="1"/>
      <c r="F554" s="1"/>
      <c r="G554" s="1"/>
      <c r="H554" s="1"/>
      <c r="I554" s="1"/>
      <c r="J554" s="1"/>
    </row>
    <row r="555" spans="1:10" ht="12.75">
      <c r="A555" s="1"/>
      <c r="B555" s="1"/>
      <c r="C555" s="1"/>
      <c r="D555" s="1"/>
      <c r="E555" s="1"/>
      <c r="F555" s="1"/>
      <c r="G555" s="1"/>
      <c r="H555" s="1"/>
      <c r="I555" s="1"/>
      <c r="J555" s="1"/>
    </row>
    <row r="556" spans="1:10" ht="12.75">
      <c r="A556" s="1"/>
      <c r="B556" s="1"/>
      <c r="C556" s="1"/>
      <c r="D556" s="1"/>
      <c r="E556" s="1"/>
      <c r="F556" s="1"/>
      <c r="G556" s="1"/>
      <c r="H556" s="1"/>
      <c r="I556" s="1"/>
      <c r="J556" s="1"/>
    </row>
    <row r="557" spans="1:10" ht="12.75">
      <c r="A557" s="1"/>
      <c r="B557" s="1"/>
      <c r="C557" s="1"/>
      <c r="D557" s="1"/>
      <c r="E557" s="1"/>
      <c r="F557" s="1"/>
      <c r="G557" s="1"/>
      <c r="H557" s="1"/>
      <c r="I557" s="1"/>
      <c r="J557" s="1"/>
    </row>
    <row r="558" spans="1:10" ht="12.75">
      <c r="A558" s="1"/>
      <c r="B558" s="1"/>
      <c r="C558" s="1"/>
      <c r="D558" s="1"/>
      <c r="E558" s="1"/>
      <c r="F558" s="1"/>
      <c r="G558" s="1"/>
      <c r="H558" s="1"/>
      <c r="I558" s="1"/>
      <c r="J558" s="1"/>
    </row>
    <row r="559" spans="1:10" ht="12.75">
      <c r="A559" s="1"/>
      <c r="B559" s="1"/>
      <c r="C559" s="1"/>
      <c r="D559" s="1"/>
      <c r="E559" s="1"/>
      <c r="F559" s="1"/>
      <c r="G559" s="1"/>
      <c r="H559" s="1"/>
      <c r="I559" s="1"/>
      <c r="J559" s="1"/>
    </row>
    <row r="560" spans="1:10" ht="12.75">
      <c r="A560" s="1"/>
      <c r="B560" s="1"/>
      <c r="C560" s="1"/>
      <c r="D560" s="1"/>
      <c r="E560" s="1"/>
      <c r="F560" s="1"/>
      <c r="G560" s="1"/>
      <c r="H560" s="1"/>
      <c r="I560" s="1"/>
      <c r="J560" s="1"/>
    </row>
    <row r="561" spans="1:10" ht="12.75">
      <c r="A561" s="1"/>
      <c r="B561" s="1"/>
      <c r="C561" s="1"/>
      <c r="D561" s="1"/>
      <c r="E561" s="1"/>
      <c r="F561" s="1"/>
      <c r="G561" s="1"/>
      <c r="H561" s="1"/>
      <c r="I561" s="1"/>
      <c r="J561" s="1"/>
    </row>
    <row r="562" spans="1:10" ht="12.75">
      <c r="A562" s="1"/>
      <c r="B562" s="1"/>
      <c r="C562" s="1"/>
      <c r="D562" s="1"/>
      <c r="E562" s="1"/>
      <c r="F562" s="1"/>
      <c r="G562" s="1"/>
      <c r="H562" s="1"/>
      <c r="I562" s="1"/>
      <c r="J562" s="1"/>
    </row>
    <row r="563" spans="1:10" ht="12.75">
      <c r="A563" s="1"/>
      <c r="B563" s="1"/>
      <c r="C563" s="1"/>
      <c r="D563" s="1"/>
      <c r="E563" s="1"/>
      <c r="F563" s="1"/>
      <c r="G563" s="1"/>
      <c r="H563" s="1"/>
      <c r="I563" s="1"/>
      <c r="J563" s="1"/>
    </row>
    <row r="564" spans="1:10" ht="12.75">
      <c r="A564" s="1"/>
      <c r="B564" s="1"/>
      <c r="C564" s="1"/>
      <c r="D564" s="1"/>
      <c r="E564" s="1"/>
      <c r="F564" s="1"/>
      <c r="G564" s="1"/>
      <c r="H564" s="1"/>
      <c r="I564" s="1"/>
      <c r="J564" s="1"/>
    </row>
    <row r="565" spans="1:10" ht="12.75">
      <c r="A565" s="1"/>
      <c r="B565" s="1"/>
      <c r="C565" s="1"/>
      <c r="D565" s="1"/>
      <c r="E565" s="1"/>
      <c r="F565" s="1"/>
      <c r="G565" s="1"/>
      <c r="H565" s="1"/>
      <c r="I565" s="1"/>
      <c r="J565" s="1"/>
    </row>
    <row r="566" spans="1:10" ht="12.75">
      <c r="A566" s="1"/>
      <c r="B566" s="1"/>
      <c r="C566" s="1"/>
      <c r="D566" s="1"/>
      <c r="E566" s="1"/>
      <c r="F566" s="1"/>
      <c r="G566" s="1"/>
      <c r="H566" s="1"/>
      <c r="I566" s="1"/>
      <c r="J566" s="1"/>
    </row>
    <row r="567" spans="1:10" ht="12.75">
      <c r="A567" s="1"/>
      <c r="B567" s="1"/>
      <c r="C567" s="1"/>
      <c r="D567" s="1"/>
      <c r="E567" s="1"/>
      <c r="F567" s="1"/>
      <c r="G567" s="1"/>
      <c r="H567" s="1"/>
      <c r="I567" s="1"/>
      <c r="J567" s="1"/>
    </row>
    <row r="568" spans="1:10" ht="12.75">
      <c r="A568" s="1"/>
      <c r="B568" s="1"/>
      <c r="C568" s="1"/>
      <c r="D568" s="1"/>
      <c r="E568" s="1"/>
      <c r="F568" s="1"/>
      <c r="G568" s="1"/>
      <c r="H568" s="1"/>
      <c r="I568" s="1"/>
      <c r="J568" s="1"/>
    </row>
    <row r="569" spans="1:10" ht="12.75">
      <c r="A569" s="1"/>
      <c r="B569" s="1"/>
      <c r="C569" s="1"/>
      <c r="D569" s="1"/>
      <c r="E569" s="1"/>
      <c r="F569" s="1"/>
      <c r="G569" s="1"/>
      <c r="H569" s="1"/>
      <c r="I569" s="1"/>
      <c r="J569" s="1"/>
    </row>
    <row r="570" spans="1:10" ht="12.75">
      <c r="A570" s="1"/>
      <c r="B570" s="1"/>
      <c r="C570" s="1"/>
      <c r="D570" s="1"/>
      <c r="E570" s="1"/>
      <c r="F570" s="1"/>
      <c r="G570" s="1"/>
      <c r="H570" s="1"/>
      <c r="I570" s="1"/>
      <c r="J570" s="1"/>
    </row>
    <row r="571" spans="1:10" ht="12.75">
      <c r="A571" s="1"/>
      <c r="B571" s="1"/>
      <c r="C571" s="1"/>
      <c r="D571" s="1"/>
      <c r="E571" s="1"/>
      <c r="F571" s="1"/>
      <c r="G571" s="1"/>
      <c r="H571" s="1"/>
      <c r="I571" s="1"/>
      <c r="J571" s="1"/>
    </row>
    <row r="572" spans="1:10" ht="12.75">
      <c r="A572" s="1"/>
      <c r="B572" s="1"/>
      <c r="C572" s="1"/>
      <c r="D572" s="1"/>
      <c r="E572" s="1"/>
      <c r="F572" s="1"/>
      <c r="G572" s="1"/>
      <c r="H572" s="1"/>
      <c r="I572" s="1"/>
      <c r="J572" s="1"/>
    </row>
    <row r="573" spans="1:10" ht="12.75">
      <c r="A573" s="1"/>
      <c r="B573" s="1"/>
      <c r="C573" s="1"/>
      <c r="D573" s="1"/>
      <c r="E573" s="1"/>
      <c r="F573" s="1"/>
      <c r="G573" s="1"/>
      <c r="H573" s="1"/>
      <c r="I573" s="1"/>
      <c r="J573" s="1"/>
    </row>
    <row r="574" spans="1:10" ht="12.75">
      <c r="A574" s="1"/>
      <c r="B574" s="1"/>
      <c r="C574" s="1"/>
      <c r="D574" s="1"/>
      <c r="E574" s="1"/>
      <c r="F574" s="1"/>
      <c r="G574" s="1"/>
      <c r="H574" s="1"/>
      <c r="I574" s="1"/>
      <c r="J574" s="1"/>
    </row>
    <row r="575" spans="1:10" ht="12.75">
      <c r="A575" s="1"/>
      <c r="B575" s="1"/>
      <c r="C575" s="1"/>
      <c r="D575" s="1"/>
      <c r="E575" s="1"/>
      <c r="F575" s="1"/>
      <c r="G575" s="1"/>
      <c r="H575" s="1"/>
      <c r="I575" s="1"/>
      <c r="J575" s="1"/>
    </row>
    <row r="576" spans="1:10" ht="12.75">
      <c r="A576" s="1"/>
      <c r="B576" s="1"/>
      <c r="C576" s="1"/>
      <c r="D576" s="1"/>
      <c r="E576" s="1"/>
      <c r="F576" s="1"/>
      <c r="G576" s="1"/>
      <c r="H576" s="1"/>
      <c r="I576" s="1"/>
      <c r="J576" s="1"/>
    </row>
    <row r="577" spans="1:10" ht="12.75">
      <c r="A577" s="1"/>
      <c r="B577" s="1"/>
      <c r="C577" s="1"/>
      <c r="D577" s="1"/>
      <c r="E577" s="1"/>
      <c r="F577" s="1"/>
      <c r="G577" s="1"/>
      <c r="H577" s="1"/>
      <c r="I577" s="1"/>
      <c r="J577" s="1"/>
    </row>
    <row r="578" spans="1:10" ht="12.75">
      <c r="A578" s="1"/>
      <c r="B578" s="1"/>
      <c r="C578" s="1"/>
      <c r="D578" s="1"/>
      <c r="E578" s="1"/>
      <c r="F578" s="1"/>
      <c r="G578" s="1"/>
      <c r="H578" s="1"/>
      <c r="I578" s="1"/>
      <c r="J578" s="1"/>
    </row>
    <row r="579" spans="1:10" ht="12.75">
      <c r="A579" s="1"/>
      <c r="B579" s="1"/>
      <c r="C579" s="1"/>
      <c r="D579" s="1"/>
      <c r="E579" s="1"/>
      <c r="F579" s="1"/>
      <c r="G579" s="1"/>
      <c r="H579" s="1"/>
      <c r="I579" s="1"/>
      <c r="J579" s="1"/>
    </row>
    <row r="580" spans="1:10" ht="12.75">
      <c r="A580" s="1"/>
      <c r="B580" s="1"/>
      <c r="C580" s="1"/>
      <c r="D580" s="1"/>
      <c r="E580" s="1"/>
      <c r="F580" s="1"/>
      <c r="G580" s="1"/>
      <c r="H580" s="1"/>
      <c r="I580" s="1"/>
      <c r="J580" s="1"/>
    </row>
    <row r="581" spans="1:10" ht="12.75">
      <c r="A581" s="1"/>
      <c r="B581" s="1"/>
      <c r="C581" s="1"/>
      <c r="D581" s="1"/>
      <c r="E581" s="1"/>
      <c r="F581" s="1"/>
      <c r="G581" s="1"/>
      <c r="H581" s="1"/>
      <c r="I581" s="1"/>
      <c r="J581" s="1"/>
    </row>
    <row r="582" spans="1:10" ht="12.75">
      <c r="A582" s="1"/>
      <c r="B582" s="1"/>
      <c r="C582" s="1"/>
      <c r="D582" s="1"/>
      <c r="E582" s="1"/>
      <c r="F582" s="1"/>
      <c r="G582" s="1"/>
      <c r="H582" s="1"/>
      <c r="I582" s="1"/>
      <c r="J582" s="1"/>
    </row>
    <row r="583" spans="1:10" ht="12.75">
      <c r="A583" s="1"/>
      <c r="B583" s="1"/>
      <c r="C583" s="1"/>
      <c r="D583" s="1"/>
      <c r="E583" s="1"/>
      <c r="F583" s="1"/>
      <c r="G583" s="1"/>
      <c r="H583" s="1"/>
      <c r="I583" s="1"/>
      <c r="J583" s="1"/>
    </row>
    <row r="584" spans="1:10" ht="12.75">
      <c r="A584" s="1"/>
      <c r="B584" s="1"/>
      <c r="C584" s="1"/>
      <c r="D584" s="1"/>
      <c r="E584" s="1"/>
      <c r="F584" s="1"/>
      <c r="G584" s="1"/>
      <c r="H584" s="1"/>
      <c r="I584" s="1"/>
      <c r="J584" s="1"/>
    </row>
    <row r="585" spans="1:10" ht="12.75">
      <c r="A585" s="1"/>
      <c r="B585" s="1"/>
      <c r="C585" s="1"/>
      <c r="D585" s="1"/>
      <c r="E585" s="1"/>
      <c r="F585" s="1"/>
      <c r="G585" s="1"/>
      <c r="H585" s="1"/>
      <c r="I585" s="1"/>
      <c r="J585" s="1"/>
    </row>
    <row r="586" spans="1:10" ht="12.75">
      <c r="A586" s="1"/>
      <c r="B586" s="1"/>
      <c r="C586" s="1"/>
      <c r="D586" s="1"/>
      <c r="E586" s="1"/>
      <c r="F586" s="1"/>
      <c r="G586" s="1"/>
      <c r="H586" s="1"/>
      <c r="I586" s="1"/>
      <c r="J586" s="1"/>
    </row>
    <row r="587" spans="1:10" ht="12.75">
      <c r="A587" s="1"/>
      <c r="B587" s="1"/>
      <c r="C587" s="1"/>
      <c r="D587" s="1"/>
      <c r="E587" s="1"/>
      <c r="F587" s="1"/>
      <c r="G587" s="1"/>
      <c r="H587" s="1"/>
      <c r="I587" s="1"/>
      <c r="J587" s="1"/>
    </row>
    <row r="588" spans="1:10" ht="12.75">
      <c r="A588" s="1"/>
      <c r="B588" s="1"/>
      <c r="C588" s="1"/>
      <c r="D588" s="1"/>
      <c r="E588" s="1"/>
      <c r="F588" s="1"/>
      <c r="G588" s="1"/>
      <c r="H588" s="1"/>
      <c r="I588" s="1"/>
      <c r="J588" s="1"/>
    </row>
    <row r="589" spans="1:10" ht="12.75">
      <c r="A589" s="1"/>
      <c r="B589" s="1"/>
      <c r="C589" s="1"/>
      <c r="D589" s="1"/>
      <c r="E589" s="1"/>
      <c r="F589" s="1"/>
      <c r="G589" s="1"/>
      <c r="H589" s="1"/>
      <c r="I589" s="1"/>
      <c r="J589" s="1"/>
    </row>
    <row r="590" spans="1:10" ht="12.75">
      <c r="A590" s="1"/>
      <c r="B590" s="1"/>
      <c r="C590" s="1"/>
      <c r="D590" s="1"/>
      <c r="E590" s="1"/>
      <c r="F590" s="1"/>
      <c r="G590" s="1"/>
      <c r="H590" s="1"/>
      <c r="I590" s="1"/>
      <c r="J590" s="1"/>
    </row>
    <row r="591" spans="1:10" ht="12.75">
      <c r="A591" s="1"/>
      <c r="B591" s="1"/>
      <c r="C591" s="1"/>
      <c r="D591" s="1"/>
      <c r="E591" s="1"/>
      <c r="F591" s="1"/>
      <c r="G591" s="1"/>
      <c r="H591" s="1"/>
      <c r="I591" s="1"/>
      <c r="J591" s="1"/>
    </row>
    <row r="592" spans="1:10" ht="12.75">
      <c r="A592" s="1"/>
      <c r="B592" s="1"/>
      <c r="C592" s="1"/>
      <c r="D592" s="1"/>
      <c r="E592" s="1"/>
      <c r="F592" s="1"/>
      <c r="G592" s="1"/>
      <c r="H592" s="1"/>
      <c r="I592" s="1"/>
      <c r="J592" s="1"/>
    </row>
    <row r="593" spans="1:10" ht="12.75">
      <c r="A593" s="1"/>
      <c r="B593" s="1"/>
      <c r="C593" s="1"/>
      <c r="D593" s="1"/>
      <c r="E593" s="1"/>
      <c r="F593" s="1"/>
      <c r="G593" s="1"/>
      <c r="H593" s="1"/>
      <c r="I593" s="1"/>
      <c r="J593" s="1"/>
    </row>
    <row r="594" spans="1:10" ht="12.75">
      <c r="A594" s="1"/>
      <c r="B594" s="1"/>
      <c r="C594" s="1"/>
      <c r="D594" s="1"/>
      <c r="E594" s="1"/>
      <c r="F594" s="1"/>
      <c r="G594" s="1"/>
      <c r="H594" s="1"/>
      <c r="I594" s="1"/>
      <c r="J594" s="1"/>
    </row>
    <row r="595" spans="1:10" ht="12.75">
      <c r="A595" s="1"/>
      <c r="B595" s="1"/>
      <c r="C595" s="1"/>
      <c r="D595" s="1"/>
      <c r="E595" s="1"/>
      <c r="F595" s="1"/>
      <c r="G595" s="1"/>
      <c r="H595" s="1"/>
      <c r="I595" s="1"/>
      <c r="J595" s="1"/>
    </row>
    <row r="596" spans="1:10" ht="12.75">
      <c r="A596" s="1"/>
      <c r="B596" s="1"/>
      <c r="C596" s="1"/>
      <c r="D596" s="1"/>
      <c r="E596" s="1"/>
      <c r="F596" s="1"/>
      <c r="G596" s="1"/>
      <c r="H596" s="1"/>
      <c r="I596" s="1"/>
      <c r="J596" s="1"/>
    </row>
    <row r="597" spans="1:10" ht="12.75">
      <c r="A597" s="1"/>
      <c r="B597" s="1"/>
      <c r="C597" s="1"/>
      <c r="D597" s="1"/>
      <c r="E597" s="1"/>
      <c r="F597" s="1"/>
      <c r="G597" s="1"/>
      <c r="H597" s="1"/>
      <c r="I597" s="1"/>
      <c r="J597" s="1"/>
    </row>
    <row r="598" spans="1:10" ht="12.75">
      <c r="A598" s="1"/>
      <c r="B598" s="1"/>
      <c r="C598" s="1"/>
      <c r="D598" s="1"/>
      <c r="E598" s="1"/>
      <c r="F598" s="1"/>
      <c r="G598" s="1"/>
      <c r="H598" s="1"/>
      <c r="I598" s="1"/>
      <c r="J598" s="1"/>
    </row>
    <row r="599" spans="1:10" ht="12.75">
      <c r="A599" s="1"/>
      <c r="B599" s="1"/>
      <c r="C599" s="1"/>
      <c r="D599" s="1"/>
      <c r="E599" s="1"/>
      <c r="F599" s="1"/>
      <c r="G599" s="1"/>
      <c r="H599" s="1"/>
      <c r="I599" s="1"/>
      <c r="J599" s="1"/>
    </row>
    <row r="600" spans="1:10" ht="12.75">
      <c r="A600" s="1"/>
      <c r="B600" s="1"/>
      <c r="C600" s="1"/>
      <c r="D600" s="1"/>
      <c r="E600" s="1"/>
      <c r="F600" s="1"/>
      <c r="G600" s="1"/>
      <c r="H600" s="1"/>
      <c r="I600" s="1"/>
      <c r="J600" s="1"/>
    </row>
    <row r="601" spans="1:10" ht="12.75">
      <c r="A601" s="1"/>
      <c r="B601" s="1"/>
      <c r="C601" s="1"/>
      <c r="D601" s="1"/>
      <c r="E601" s="1"/>
      <c r="F601" s="1"/>
      <c r="G601" s="1"/>
      <c r="H601" s="1"/>
      <c r="I601" s="1"/>
      <c r="J601" s="1"/>
    </row>
    <row r="602" spans="1:10" ht="12.75">
      <c r="A602" s="1"/>
      <c r="B602" s="1"/>
      <c r="C602" s="1"/>
      <c r="D602" s="1"/>
      <c r="E602" s="1"/>
      <c r="F602" s="1"/>
      <c r="G602" s="1"/>
      <c r="H602" s="1"/>
      <c r="I602" s="1"/>
      <c r="J602" s="1"/>
    </row>
    <row r="603" spans="1:10" ht="12.75">
      <c r="A603" s="1"/>
      <c r="B603" s="1"/>
      <c r="C603" s="1"/>
      <c r="D603" s="1"/>
      <c r="E603" s="1"/>
      <c r="F603" s="1"/>
      <c r="G603" s="1"/>
      <c r="H603" s="1"/>
      <c r="I603" s="1"/>
      <c r="J603" s="1"/>
    </row>
    <row r="604" spans="1:10" ht="12.75">
      <c r="A604" s="1"/>
      <c r="B604" s="1"/>
      <c r="C604" s="1"/>
      <c r="D604" s="1"/>
      <c r="E604" s="1"/>
      <c r="F604" s="1"/>
      <c r="G604" s="1"/>
      <c r="H604" s="1"/>
      <c r="I604" s="1"/>
      <c r="J604" s="1"/>
    </row>
    <row r="605" spans="1:10" ht="12.75">
      <c r="A605" s="1"/>
      <c r="B605" s="1"/>
      <c r="C605" s="1"/>
      <c r="D605" s="1"/>
      <c r="E605" s="1"/>
      <c r="F605" s="1"/>
      <c r="G605" s="1"/>
      <c r="H605" s="1"/>
      <c r="I605" s="1"/>
      <c r="J605" s="1"/>
    </row>
    <row r="606" spans="1:10" ht="12.75">
      <c r="A606" s="1"/>
      <c r="B606" s="1"/>
      <c r="C606" s="1"/>
      <c r="D606" s="1"/>
      <c r="E606" s="1"/>
      <c r="F606" s="1"/>
      <c r="G606" s="1"/>
      <c r="H606" s="1"/>
      <c r="I606" s="1"/>
      <c r="J606" s="1"/>
    </row>
    <row r="607" spans="1:10" ht="12.75">
      <c r="A607" s="1"/>
      <c r="B607" s="1"/>
      <c r="C607" s="1"/>
      <c r="D607" s="1"/>
      <c r="E607" s="1"/>
      <c r="F607" s="1"/>
      <c r="G607" s="1"/>
      <c r="H607" s="1"/>
      <c r="I607" s="1"/>
      <c r="J607" s="1"/>
    </row>
    <row r="608" spans="1:10" ht="12.75">
      <c r="A608" s="1"/>
      <c r="B608" s="1"/>
      <c r="C608" s="1"/>
      <c r="D608" s="1"/>
      <c r="E608" s="1"/>
      <c r="F608" s="1"/>
      <c r="G608" s="1"/>
      <c r="H608" s="1"/>
      <c r="I608" s="1"/>
      <c r="J608" s="1"/>
    </row>
    <row r="609" spans="1:10" ht="12.75">
      <c r="A609" s="1"/>
      <c r="B609" s="1"/>
      <c r="C609" s="1"/>
      <c r="D609" s="1"/>
      <c r="E609" s="1"/>
      <c r="F609" s="1"/>
      <c r="G609" s="1"/>
      <c r="H609" s="1"/>
      <c r="I609" s="1"/>
      <c r="J609" s="1"/>
    </row>
    <row r="610" spans="1:10" ht="12.75">
      <c r="A610" s="1"/>
      <c r="B610" s="1"/>
      <c r="C610" s="1"/>
      <c r="D610" s="1"/>
      <c r="E610" s="1"/>
      <c r="F610" s="1"/>
      <c r="G610" s="1"/>
      <c r="H610" s="1"/>
      <c r="I610" s="1"/>
      <c r="J610" s="1"/>
    </row>
    <row r="611" spans="1:10" ht="12.75">
      <c r="A611" s="1"/>
      <c r="B611" s="1"/>
      <c r="C611" s="1"/>
      <c r="D611" s="1"/>
      <c r="E611" s="1"/>
      <c r="F611" s="1"/>
      <c r="G611" s="1"/>
      <c r="H611" s="1"/>
      <c r="I611" s="1"/>
      <c r="J611" s="1"/>
    </row>
    <row r="612" spans="1:10" ht="12.75">
      <c r="A612" s="1"/>
      <c r="B612" s="1"/>
      <c r="C612" s="1"/>
      <c r="D612" s="1"/>
      <c r="E612" s="1"/>
      <c r="F612" s="1"/>
      <c r="G612" s="1"/>
      <c r="H612" s="1"/>
      <c r="I612" s="1"/>
      <c r="J612" s="1"/>
    </row>
    <row r="613" spans="1:10" ht="12.75">
      <c r="A613" s="1"/>
      <c r="B613" s="1"/>
      <c r="C613" s="1"/>
      <c r="D613" s="1"/>
      <c r="E613" s="1"/>
      <c r="F613" s="1"/>
      <c r="G613" s="1"/>
      <c r="H613" s="1"/>
      <c r="I613" s="1"/>
      <c r="J613" s="1"/>
    </row>
    <row r="614" spans="1:10" ht="12.75">
      <c r="A614" s="1"/>
      <c r="B614" s="1"/>
      <c r="C614" s="1"/>
      <c r="D614" s="1"/>
      <c r="E614" s="1"/>
      <c r="F614" s="1"/>
      <c r="G614" s="1"/>
      <c r="H614" s="1"/>
      <c r="I614" s="1"/>
      <c r="J614" s="1"/>
    </row>
    <row r="615" spans="1:10" ht="12.75">
      <c r="A615" s="1"/>
      <c r="B615" s="1"/>
      <c r="C615" s="1"/>
      <c r="D615" s="1"/>
      <c r="E615" s="1"/>
      <c r="F615" s="1"/>
      <c r="G615" s="1"/>
      <c r="H615" s="1"/>
      <c r="I615" s="1"/>
      <c r="J615" s="1"/>
    </row>
    <row r="616" spans="1:10" ht="12.75">
      <c r="A616" s="1"/>
      <c r="B616" s="1"/>
      <c r="C616" s="1"/>
      <c r="D616" s="1"/>
      <c r="E616" s="1"/>
      <c r="F616" s="1"/>
      <c r="G616" s="1"/>
      <c r="H616" s="1"/>
      <c r="I616" s="1"/>
      <c r="J616" s="1"/>
    </row>
    <row r="617" spans="1:10" ht="12.75">
      <c r="A617" s="1"/>
      <c r="B617" s="1"/>
      <c r="C617" s="1"/>
      <c r="D617" s="1"/>
      <c r="E617" s="1"/>
      <c r="F617" s="1"/>
      <c r="G617" s="1"/>
      <c r="H617" s="1"/>
      <c r="I617" s="1"/>
      <c r="J617" s="1"/>
    </row>
    <row r="618" spans="1:10" ht="12.75">
      <c r="A618" s="1"/>
      <c r="B618" s="1"/>
      <c r="C618" s="1"/>
      <c r="D618" s="1"/>
      <c r="E618" s="1"/>
      <c r="F618" s="1"/>
      <c r="G618" s="1"/>
      <c r="H618" s="1"/>
      <c r="I618" s="1"/>
      <c r="J618" s="1"/>
    </row>
    <row r="619" spans="1:10" ht="12.75">
      <c r="A619" s="1"/>
      <c r="B619" s="1"/>
      <c r="C619" s="1"/>
      <c r="D619" s="1"/>
      <c r="E619" s="1"/>
      <c r="F619" s="1"/>
      <c r="G619" s="1"/>
      <c r="H619" s="1"/>
      <c r="I619" s="1"/>
      <c r="J619" s="1"/>
    </row>
    <row r="620" spans="1:10" ht="12.75">
      <c r="A620" s="1"/>
      <c r="B620" s="1"/>
      <c r="C620" s="1"/>
      <c r="D620" s="1"/>
      <c r="E620" s="1"/>
      <c r="F620" s="1"/>
      <c r="G620" s="1"/>
      <c r="H620" s="1"/>
      <c r="I620" s="1"/>
      <c r="J620" s="1"/>
    </row>
    <row r="621" spans="1:10" ht="12.75">
      <c r="A621" s="1"/>
      <c r="B621" s="1"/>
      <c r="C621" s="1"/>
      <c r="D621" s="1"/>
      <c r="E621" s="1"/>
      <c r="F621" s="1"/>
      <c r="G621" s="1"/>
      <c r="H621" s="1"/>
      <c r="I621" s="1"/>
      <c r="J621" s="1"/>
    </row>
    <row r="622" spans="1:10" ht="12.75">
      <c r="A622" s="1"/>
      <c r="B622" s="1"/>
      <c r="C622" s="1"/>
      <c r="D622" s="1"/>
      <c r="E622" s="1"/>
      <c r="F622" s="1"/>
      <c r="G622" s="1"/>
      <c r="H622" s="1"/>
      <c r="I622" s="1"/>
      <c r="J622" s="1"/>
    </row>
    <row r="623" spans="1:10" ht="12.75">
      <c r="A623" s="1"/>
      <c r="B623" s="1"/>
      <c r="C623" s="1"/>
      <c r="D623" s="1"/>
      <c r="E623" s="1"/>
      <c r="F623" s="1"/>
      <c r="G623" s="1"/>
      <c r="H623" s="1"/>
      <c r="I623" s="1"/>
      <c r="J623" s="1"/>
    </row>
    <row r="624" spans="1:10" ht="12.75">
      <c r="A624" s="1"/>
      <c r="B624" s="1"/>
      <c r="C624" s="1"/>
      <c r="D624" s="1"/>
      <c r="E624" s="1"/>
      <c r="F624" s="1"/>
      <c r="G624" s="1"/>
      <c r="H624" s="1"/>
      <c r="I624" s="1"/>
      <c r="J624" s="1"/>
    </row>
    <row r="625" spans="1:10" ht="12.75">
      <c r="A625" s="1"/>
      <c r="B625" s="1"/>
      <c r="C625" s="1"/>
      <c r="D625" s="1"/>
      <c r="E625" s="1"/>
      <c r="F625" s="1"/>
      <c r="G625" s="1"/>
      <c r="H625" s="1"/>
      <c r="I625" s="1"/>
      <c r="J625" s="1"/>
    </row>
    <row r="626" spans="1:10" ht="12.75">
      <c r="A626" s="1"/>
      <c r="B626" s="1"/>
      <c r="C626" s="1"/>
      <c r="D626" s="1"/>
      <c r="E626" s="1"/>
      <c r="F626" s="1"/>
      <c r="G626" s="1"/>
      <c r="H626" s="1"/>
      <c r="I626" s="1"/>
      <c r="J626" s="1"/>
    </row>
    <row r="627" spans="1:10" ht="12.75">
      <c r="A627" s="1"/>
      <c r="B627" s="1"/>
      <c r="C627" s="1"/>
      <c r="D627" s="1"/>
      <c r="E627" s="1"/>
      <c r="F627" s="1"/>
      <c r="G627" s="1"/>
      <c r="H627" s="1"/>
      <c r="I627" s="1"/>
      <c r="J627" s="1"/>
    </row>
    <row r="628" spans="1:10" ht="12.75">
      <c r="A628" s="1"/>
      <c r="B628" s="1"/>
      <c r="C628" s="1"/>
      <c r="D628" s="1"/>
      <c r="E628" s="1"/>
      <c r="F628" s="1"/>
      <c r="G628" s="1"/>
      <c r="H628" s="1"/>
      <c r="I628" s="1"/>
      <c r="J628" s="1"/>
    </row>
    <row r="629" spans="1:10" ht="12.75">
      <c r="A629" s="1"/>
      <c r="B629" s="1"/>
      <c r="C629" s="1"/>
      <c r="D629" s="1"/>
      <c r="E629" s="1"/>
      <c r="F629" s="1"/>
      <c r="G629" s="1"/>
      <c r="H629" s="1"/>
      <c r="I629" s="1"/>
      <c r="J629" s="1"/>
    </row>
    <row r="630" spans="1:10" ht="12.75">
      <c r="A630" s="1"/>
      <c r="B630" s="1"/>
      <c r="C630" s="1"/>
      <c r="D630" s="1"/>
      <c r="E630" s="1"/>
      <c r="F630" s="1"/>
      <c r="G630" s="1"/>
      <c r="H630" s="1"/>
      <c r="I630" s="1"/>
      <c r="J630" s="1"/>
    </row>
    <row r="631" spans="1:10" ht="12.75">
      <c r="A631" s="1"/>
      <c r="B631" s="1"/>
      <c r="C631" s="1"/>
      <c r="D631" s="1"/>
      <c r="E631" s="1"/>
      <c r="F631" s="1"/>
      <c r="G631" s="1"/>
      <c r="H631" s="1"/>
      <c r="I631" s="1"/>
      <c r="J631" s="1"/>
    </row>
    <row r="632" spans="1:10" ht="12.75">
      <c r="A632" s="1"/>
      <c r="B632" s="1"/>
      <c r="C632" s="1"/>
      <c r="D632" s="1"/>
      <c r="E632" s="1"/>
      <c r="F632" s="1"/>
      <c r="G632" s="1"/>
      <c r="H632" s="1"/>
      <c r="I632" s="1"/>
      <c r="J632" s="1"/>
    </row>
    <row r="633" spans="1:10" ht="12.75">
      <c r="A633" s="1"/>
      <c r="B633" s="1"/>
      <c r="C633" s="1"/>
      <c r="D633" s="1"/>
      <c r="E633" s="1"/>
      <c r="F633" s="1"/>
      <c r="G633" s="1"/>
      <c r="H633" s="1"/>
      <c r="I633" s="1"/>
      <c r="J633" s="1"/>
    </row>
    <row r="634" spans="1:10" ht="12.75">
      <c r="A634" s="1"/>
      <c r="B634" s="1"/>
      <c r="C634" s="1"/>
      <c r="D634" s="1"/>
      <c r="E634" s="1"/>
      <c r="F634" s="1"/>
      <c r="G634" s="1"/>
      <c r="H634" s="1"/>
      <c r="I634" s="1"/>
      <c r="J634" s="1"/>
    </row>
    <row r="635" spans="1:10" ht="12.75">
      <c r="A635" s="1"/>
      <c r="B635" s="1"/>
      <c r="C635" s="1"/>
      <c r="D635" s="1"/>
      <c r="E635" s="1"/>
      <c r="F635" s="1"/>
      <c r="G635" s="1"/>
      <c r="H635" s="1"/>
      <c r="I635" s="1"/>
      <c r="J635" s="1"/>
    </row>
    <row r="636" spans="1:10" ht="12.75">
      <c r="A636" s="1"/>
      <c r="B636" s="1"/>
      <c r="C636" s="1"/>
      <c r="D636" s="1"/>
      <c r="E636" s="1"/>
      <c r="F636" s="1"/>
      <c r="G636" s="1"/>
      <c r="H636" s="1"/>
      <c r="I636" s="1"/>
      <c r="J636" s="1"/>
    </row>
    <row r="637" spans="1:10" ht="12.75">
      <c r="A637" s="1"/>
      <c r="B637" s="1"/>
      <c r="C637" s="1"/>
      <c r="D637" s="1"/>
      <c r="E637" s="1"/>
      <c r="F637" s="1"/>
      <c r="G637" s="1"/>
      <c r="H637" s="1"/>
      <c r="I637" s="1"/>
      <c r="J637" s="1"/>
    </row>
    <row r="638" spans="1:10" ht="12.75">
      <c r="A638" s="1"/>
      <c r="B638" s="1"/>
      <c r="C638" s="1"/>
      <c r="D638" s="1"/>
      <c r="E638" s="1"/>
      <c r="F638" s="1"/>
      <c r="G638" s="1"/>
      <c r="H638" s="1"/>
      <c r="I638" s="1"/>
      <c r="J638" s="1"/>
    </row>
    <row r="639" spans="1:10" ht="12.75">
      <c r="A639" s="1"/>
      <c r="B639" s="1"/>
      <c r="C639" s="1"/>
      <c r="D639" s="1"/>
      <c r="E639" s="1"/>
      <c r="F639" s="1"/>
      <c r="G639" s="1"/>
      <c r="H639" s="1"/>
      <c r="I639" s="1"/>
      <c r="J639" s="1"/>
    </row>
    <row r="640" spans="1:10" ht="12.75">
      <c r="A640" s="1"/>
      <c r="B640" s="1"/>
      <c r="C640" s="1"/>
      <c r="D640" s="1"/>
      <c r="E640" s="1"/>
      <c r="F640" s="1"/>
      <c r="G640" s="1"/>
      <c r="H640" s="1"/>
      <c r="I640" s="1"/>
      <c r="J640" s="1"/>
    </row>
    <row r="641" spans="1:10" ht="12.75">
      <c r="A641" s="1"/>
      <c r="B641" s="1"/>
      <c r="C641" s="1"/>
      <c r="D641" s="1"/>
      <c r="E641" s="1"/>
      <c r="F641" s="1"/>
      <c r="G641" s="1"/>
      <c r="H641" s="1"/>
      <c r="I641" s="1"/>
      <c r="J641" s="1"/>
    </row>
    <row r="642" spans="1:10" ht="12.75">
      <c r="A642" s="1"/>
      <c r="B642" s="1"/>
      <c r="C642" s="1"/>
      <c r="D642" s="1"/>
      <c r="E642" s="1"/>
      <c r="F642" s="1"/>
      <c r="G642" s="1"/>
      <c r="H642" s="1"/>
      <c r="I642" s="1"/>
      <c r="J642" s="1"/>
    </row>
    <row r="643" spans="1:10" ht="12.75">
      <c r="A643" s="1"/>
      <c r="B643" s="1"/>
      <c r="C643" s="1"/>
      <c r="D643" s="1"/>
      <c r="E643" s="1"/>
      <c r="F643" s="1"/>
      <c r="G643" s="1"/>
      <c r="H643" s="1"/>
      <c r="I643" s="1"/>
      <c r="J643" s="1"/>
    </row>
    <row r="644" spans="1:10" ht="12.75">
      <c r="A644" s="1"/>
      <c r="B644" s="1"/>
      <c r="C644" s="1"/>
      <c r="D644" s="1"/>
      <c r="E644" s="1"/>
      <c r="F644" s="1"/>
      <c r="G644" s="1"/>
      <c r="H644" s="1"/>
      <c r="I644" s="1"/>
      <c r="J644" s="1"/>
    </row>
    <row r="645" spans="1:10" ht="12.75">
      <c r="A645" s="1"/>
      <c r="B645" s="1"/>
      <c r="C645" s="1"/>
      <c r="D645" s="1"/>
      <c r="E645" s="1"/>
      <c r="F645" s="1"/>
      <c r="G645" s="1"/>
      <c r="H645" s="1"/>
      <c r="I645" s="1"/>
      <c r="J645" s="1"/>
    </row>
    <row r="646" spans="1:10" ht="12.75">
      <c r="A646" s="1"/>
      <c r="B646" s="1"/>
      <c r="C646" s="1"/>
      <c r="D646" s="1"/>
      <c r="E646" s="1"/>
      <c r="F646" s="1"/>
      <c r="G646" s="1"/>
      <c r="H646" s="1"/>
      <c r="I646" s="1"/>
      <c r="J646" s="1"/>
    </row>
    <row r="647" spans="1:10" ht="12.75">
      <c r="A647" s="1"/>
      <c r="B647" s="1"/>
      <c r="C647" s="1"/>
      <c r="D647" s="1"/>
      <c r="E647" s="1"/>
      <c r="F647" s="1"/>
      <c r="G647" s="1"/>
      <c r="H647" s="1"/>
      <c r="I647" s="1"/>
      <c r="J647" s="1"/>
    </row>
    <row r="648" spans="1:10" ht="12.75">
      <c r="A648" s="1"/>
      <c r="B648" s="1"/>
      <c r="C648" s="1"/>
      <c r="D648" s="1"/>
      <c r="E648" s="1"/>
      <c r="F648" s="1"/>
      <c r="G648" s="1"/>
      <c r="H648" s="1"/>
      <c r="I648" s="1"/>
      <c r="J648" s="1"/>
    </row>
    <row r="649" spans="1:10" ht="12.75">
      <c r="A649" s="1"/>
      <c r="B649" s="1"/>
      <c r="C649" s="1"/>
      <c r="D649" s="1"/>
      <c r="E649" s="1"/>
      <c r="F649" s="1"/>
      <c r="G649" s="1"/>
      <c r="H649" s="1"/>
      <c r="I649" s="1"/>
      <c r="J649" s="1"/>
    </row>
    <row r="650" spans="1:10" ht="12.75">
      <c r="A650" s="1"/>
      <c r="B650" s="1"/>
      <c r="C650" s="1"/>
      <c r="D650" s="1"/>
      <c r="E650" s="1"/>
      <c r="F650" s="1"/>
      <c r="G650" s="1"/>
      <c r="H650" s="1"/>
      <c r="I650" s="1"/>
      <c r="J650" s="1"/>
    </row>
    <row r="651" spans="1:10" ht="12.75">
      <c r="A651" s="1"/>
      <c r="B651" s="1"/>
      <c r="C651" s="1"/>
      <c r="D651" s="1"/>
      <c r="E651" s="1"/>
      <c r="F651" s="1"/>
      <c r="G651" s="1"/>
      <c r="H651" s="1"/>
      <c r="I651" s="1"/>
      <c r="J651" s="1"/>
    </row>
    <row r="652" spans="1:10" ht="12.75">
      <c r="A652" s="1"/>
      <c r="B652" s="1"/>
      <c r="C652" s="1"/>
      <c r="D652" s="1"/>
      <c r="E652" s="1"/>
      <c r="F652" s="1"/>
      <c r="G652" s="1"/>
      <c r="H652" s="1"/>
      <c r="I652" s="1"/>
      <c r="J652" s="1"/>
    </row>
    <row r="653" spans="1:10" ht="12.75">
      <c r="A653" s="1"/>
      <c r="B653" s="1"/>
      <c r="C653" s="1"/>
      <c r="D653" s="1"/>
      <c r="E653" s="1"/>
      <c r="F653" s="1"/>
      <c r="G653" s="1"/>
      <c r="H653" s="1"/>
      <c r="I653" s="1"/>
      <c r="J653" s="1"/>
    </row>
    <row r="654" spans="1:10" ht="12.75">
      <c r="A654" s="1"/>
      <c r="B654" s="1"/>
      <c r="C654" s="1"/>
      <c r="D654" s="1"/>
      <c r="E654" s="1"/>
      <c r="F654" s="1"/>
      <c r="G654" s="1"/>
      <c r="H654" s="1"/>
      <c r="I654" s="1"/>
      <c r="J654" s="1"/>
    </row>
    <row r="655" spans="1:10" ht="12.75">
      <c r="A655" s="1"/>
      <c r="B655" s="1"/>
      <c r="C655" s="1"/>
      <c r="D655" s="1"/>
      <c r="E655" s="1"/>
      <c r="F655" s="1"/>
      <c r="G655" s="1"/>
      <c r="H655" s="1"/>
      <c r="I655" s="1"/>
      <c r="J655" s="1"/>
    </row>
    <row r="656" spans="1:10" ht="12.75">
      <c r="A656" s="1"/>
      <c r="B656" s="1"/>
      <c r="C656" s="1"/>
      <c r="D656" s="1"/>
      <c r="E656" s="1"/>
      <c r="F656" s="1"/>
      <c r="G656" s="1"/>
      <c r="H656" s="1"/>
      <c r="I656" s="1"/>
      <c r="J656" s="1"/>
    </row>
    <row r="657" spans="1:10" ht="12.75">
      <c r="A657" s="1"/>
      <c r="B657" s="1"/>
      <c r="C657" s="1"/>
      <c r="D657" s="1"/>
      <c r="E657" s="1"/>
      <c r="F657" s="1"/>
      <c r="G657" s="1"/>
      <c r="H657" s="1"/>
      <c r="I657" s="1"/>
      <c r="J657" s="1"/>
    </row>
    <row r="658" spans="1:10" ht="12.75">
      <c r="A658" s="1"/>
      <c r="B658" s="1"/>
      <c r="C658" s="1"/>
      <c r="D658" s="1"/>
      <c r="E658" s="1"/>
      <c r="F658" s="1"/>
      <c r="G658" s="1"/>
      <c r="H658" s="1"/>
      <c r="I658" s="1"/>
      <c r="J658" s="1"/>
    </row>
    <row r="659" spans="1:10" ht="12.75">
      <c r="A659" s="1"/>
      <c r="B659" s="1"/>
      <c r="C659" s="1"/>
      <c r="D659" s="1"/>
      <c r="E659" s="1"/>
      <c r="F659" s="1"/>
      <c r="G659" s="1"/>
      <c r="H659" s="1"/>
      <c r="I659" s="1"/>
      <c r="J659" s="1"/>
    </row>
    <row r="660" spans="1:10" ht="12.75">
      <c r="A660" s="1"/>
      <c r="B660" s="1"/>
      <c r="C660" s="1"/>
      <c r="D660" s="1"/>
      <c r="E660" s="1"/>
      <c r="F660" s="1"/>
      <c r="G660" s="1"/>
      <c r="H660" s="1"/>
      <c r="I660" s="1"/>
      <c r="J660" s="1"/>
    </row>
    <row r="661" spans="1:10" ht="12.75">
      <c r="A661" s="1"/>
      <c r="B661" s="1"/>
      <c r="C661" s="1"/>
      <c r="D661" s="1"/>
      <c r="E661" s="1"/>
      <c r="F661" s="1"/>
      <c r="G661" s="1"/>
      <c r="H661" s="1"/>
      <c r="I661" s="1"/>
      <c r="J661" s="1"/>
    </row>
    <row r="662" spans="1:10" ht="12.75">
      <c r="A662" s="1"/>
      <c r="B662" s="1"/>
      <c r="C662" s="1"/>
      <c r="D662" s="1"/>
      <c r="E662" s="1"/>
      <c r="F662" s="1"/>
      <c r="G662" s="1"/>
      <c r="H662" s="1"/>
      <c r="I662" s="1"/>
      <c r="J662" s="1"/>
    </row>
    <row r="663" spans="1:10" ht="12.75">
      <c r="A663" s="1"/>
      <c r="B663" s="1"/>
      <c r="C663" s="1"/>
      <c r="D663" s="1"/>
      <c r="E663" s="1"/>
      <c r="F663" s="1"/>
      <c r="G663" s="1"/>
      <c r="H663" s="1"/>
      <c r="I663" s="1"/>
      <c r="J663" s="1"/>
    </row>
    <row r="664" spans="1:10" ht="12.75">
      <c r="A664" s="1"/>
      <c r="B664" s="1"/>
      <c r="C664" s="1"/>
      <c r="D664" s="1"/>
      <c r="E664" s="1"/>
      <c r="F664" s="1"/>
      <c r="G664" s="1"/>
      <c r="H664" s="1"/>
      <c r="I664" s="1"/>
      <c r="J664" s="1"/>
    </row>
    <row r="665" spans="1:10" ht="12.75">
      <c r="A665" s="1"/>
      <c r="B665" s="1"/>
      <c r="C665" s="1"/>
      <c r="D665" s="1"/>
      <c r="E665" s="1"/>
      <c r="F665" s="1"/>
      <c r="G665" s="1"/>
      <c r="H665" s="1"/>
      <c r="I665" s="1"/>
      <c r="J665" s="1"/>
    </row>
    <row r="666" spans="1:10" ht="12.75">
      <c r="A666" s="1"/>
      <c r="B666" s="1"/>
      <c r="C666" s="1"/>
      <c r="D666" s="1"/>
      <c r="E666" s="1"/>
      <c r="F666" s="1"/>
      <c r="G666" s="1"/>
      <c r="H666" s="1"/>
      <c r="I666" s="1"/>
      <c r="J666" s="1"/>
    </row>
    <row r="667" spans="1:10" ht="12.75">
      <c r="A667" s="1"/>
      <c r="B667" s="1"/>
      <c r="C667" s="1"/>
      <c r="D667" s="1"/>
      <c r="E667" s="1"/>
      <c r="F667" s="1"/>
      <c r="G667" s="1"/>
      <c r="H667" s="1"/>
      <c r="I667" s="1"/>
      <c r="J667" s="1"/>
    </row>
    <row r="668" spans="1:10" ht="12.75">
      <c r="A668" s="1"/>
      <c r="B668" s="1"/>
      <c r="C668" s="1"/>
      <c r="D668" s="1"/>
      <c r="E668" s="1"/>
      <c r="F668" s="1"/>
      <c r="G668" s="1"/>
      <c r="H668" s="1"/>
      <c r="I668" s="1"/>
      <c r="J668" s="1"/>
    </row>
    <row r="669" spans="1:10" ht="12.75">
      <c r="A669" s="1"/>
      <c r="B669" s="1"/>
      <c r="C669" s="1"/>
      <c r="D669" s="1"/>
      <c r="E669" s="1"/>
      <c r="F669" s="1"/>
      <c r="G669" s="1"/>
      <c r="H669" s="1"/>
      <c r="I669" s="1"/>
      <c r="J669" s="1"/>
    </row>
    <row r="670" spans="1:10" ht="12.75">
      <c r="A670" s="1"/>
      <c r="B670" s="1"/>
      <c r="C670" s="1"/>
      <c r="D670" s="1"/>
      <c r="E670" s="1"/>
      <c r="F670" s="1"/>
      <c r="G670" s="1"/>
      <c r="H670" s="1"/>
      <c r="I670" s="1"/>
      <c r="J670" s="1"/>
    </row>
    <row r="671" spans="1:10" ht="12.75">
      <c r="A671" s="1"/>
      <c r="B671" s="1"/>
      <c r="C671" s="1"/>
      <c r="D671" s="1"/>
      <c r="E671" s="1"/>
      <c r="F671" s="1"/>
      <c r="G671" s="1"/>
      <c r="H671" s="1"/>
      <c r="I671" s="1"/>
      <c r="J671" s="1"/>
    </row>
    <row r="672" spans="1:10" ht="12.75">
      <c r="A672" s="1"/>
      <c r="B672" s="1"/>
      <c r="C672" s="1"/>
      <c r="D672" s="1"/>
      <c r="E672" s="1"/>
      <c r="F672" s="1"/>
      <c r="G672" s="1"/>
      <c r="H672" s="1"/>
      <c r="I672" s="1"/>
      <c r="J672" s="1"/>
    </row>
    <row r="673" spans="1:10" ht="12.75">
      <c r="A673" s="1"/>
      <c r="B673" s="1"/>
      <c r="C673" s="1"/>
      <c r="D673" s="1"/>
      <c r="E673" s="1"/>
      <c r="F673" s="1"/>
      <c r="G673" s="1"/>
      <c r="H673" s="1"/>
      <c r="I673" s="1"/>
      <c r="J673" s="1"/>
    </row>
    <row r="674" spans="1:10" ht="12.75">
      <c r="A674" s="1"/>
      <c r="B674" s="1"/>
      <c r="C674" s="1"/>
      <c r="D674" s="1"/>
      <c r="E674" s="1"/>
      <c r="F674" s="1"/>
      <c r="G674" s="1"/>
      <c r="H674" s="1"/>
      <c r="I674" s="1"/>
      <c r="J674" s="1"/>
    </row>
    <row r="675" spans="1:10" ht="12.75">
      <c r="A675" s="1"/>
      <c r="B675" s="1"/>
      <c r="C675" s="1"/>
      <c r="D675" s="1"/>
      <c r="E675" s="1"/>
      <c r="F675" s="1"/>
      <c r="G675" s="1"/>
      <c r="H675" s="1"/>
      <c r="I675" s="1"/>
      <c r="J675" s="1"/>
    </row>
    <row r="676" spans="1:10" ht="12.75">
      <c r="A676" s="1"/>
      <c r="B676" s="1"/>
      <c r="C676" s="1"/>
      <c r="D676" s="1"/>
      <c r="E676" s="1"/>
      <c r="F676" s="1"/>
      <c r="G676" s="1"/>
      <c r="H676" s="1"/>
      <c r="I676" s="1"/>
      <c r="J676" s="1"/>
    </row>
    <row r="677" spans="1:10" ht="12.75">
      <c r="A677" s="1"/>
      <c r="B677" s="1"/>
      <c r="C677" s="1"/>
      <c r="D677" s="1"/>
      <c r="E677" s="1"/>
      <c r="F677" s="1"/>
      <c r="G677" s="1"/>
      <c r="H677" s="1"/>
      <c r="I677" s="1"/>
      <c r="J677" s="1"/>
    </row>
    <row r="678" spans="1:10" ht="12.75">
      <c r="A678" s="1"/>
      <c r="B678" s="1"/>
      <c r="C678" s="1"/>
      <c r="D678" s="1"/>
      <c r="E678" s="1"/>
      <c r="F678" s="1"/>
      <c r="G678" s="1"/>
      <c r="H678" s="1"/>
      <c r="I678" s="1"/>
      <c r="J678" s="1"/>
    </row>
    <row r="679" spans="1:10" ht="12.75">
      <c r="A679" s="1"/>
      <c r="B679" s="1"/>
      <c r="C679" s="1"/>
      <c r="D679" s="1"/>
      <c r="E679" s="1"/>
      <c r="F679" s="1"/>
      <c r="G679" s="1"/>
      <c r="H679" s="1"/>
      <c r="I679" s="1"/>
      <c r="J679" s="1"/>
    </row>
    <row r="680" spans="1:10" ht="12.75">
      <c r="A680" s="1"/>
      <c r="B680" s="1"/>
      <c r="C680" s="1"/>
      <c r="D680" s="1"/>
      <c r="E680" s="1"/>
      <c r="F680" s="1"/>
      <c r="G680" s="1"/>
      <c r="H680" s="1"/>
      <c r="I680" s="1"/>
      <c r="J680" s="1"/>
    </row>
    <row r="681" spans="1:10" ht="12.75">
      <c r="A681" s="1"/>
      <c r="B681" s="1"/>
      <c r="C681" s="1"/>
      <c r="D681" s="1"/>
      <c r="E681" s="1"/>
      <c r="F681" s="1"/>
      <c r="G681" s="1"/>
      <c r="H681" s="1"/>
      <c r="I681" s="1"/>
      <c r="J681" s="1"/>
    </row>
    <row r="682" spans="1:10" ht="12.75">
      <c r="A682" s="1"/>
      <c r="B682" s="1"/>
      <c r="C682" s="1"/>
      <c r="D682" s="1"/>
      <c r="E682" s="1"/>
      <c r="F682" s="1"/>
      <c r="G682" s="1"/>
      <c r="H682" s="1"/>
      <c r="I682" s="1"/>
      <c r="J682" s="1"/>
    </row>
    <row r="683" spans="1:10" ht="12.75">
      <c r="A683" s="1"/>
      <c r="B683" s="1"/>
      <c r="C683" s="1"/>
      <c r="D683" s="1"/>
      <c r="E683" s="1"/>
      <c r="F683" s="1"/>
      <c r="G683" s="1"/>
      <c r="H683" s="1"/>
      <c r="I683" s="1"/>
      <c r="J683" s="1"/>
    </row>
    <row r="684" spans="1:10" ht="12.75">
      <c r="A684" s="1"/>
      <c r="B684" s="1"/>
      <c r="C684" s="1"/>
      <c r="D684" s="1"/>
      <c r="E684" s="1"/>
      <c r="F684" s="1"/>
      <c r="G684" s="1"/>
      <c r="H684" s="1"/>
      <c r="I684" s="1"/>
      <c r="J684" s="1"/>
    </row>
    <row r="685" spans="1:10" ht="12.75">
      <c r="A685" s="1"/>
      <c r="B685" s="1"/>
      <c r="C685" s="1"/>
      <c r="D685" s="1"/>
      <c r="E685" s="1"/>
      <c r="F685" s="1"/>
      <c r="G685" s="1"/>
      <c r="H685" s="1"/>
      <c r="I685" s="1"/>
      <c r="J685" s="1"/>
    </row>
    <row r="686" spans="1:10" ht="12.75">
      <c r="A686" s="1"/>
      <c r="B686" s="1"/>
      <c r="C686" s="1"/>
      <c r="D686" s="1"/>
      <c r="E686" s="1"/>
      <c r="F686" s="1"/>
      <c r="G686" s="1"/>
      <c r="H686" s="1"/>
      <c r="I686" s="1"/>
      <c r="J686" s="1"/>
    </row>
    <row r="687" spans="1:10" ht="12.75">
      <c r="A687" s="1"/>
      <c r="B687" s="1"/>
      <c r="C687" s="1"/>
      <c r="D687" s="1"/>
      <c r="E687" s="1"/>
      <c r="F687" s="1"/>
      <c r="G687" s="1"/>
      <c r="H687" s="1"/>
      <c r="I687" s="1"/>
      <c r="J687" s="1"/>
    </row>
    <row r="688" spans="1:10" ht="12.75">
      <c r="A688" s="1"/>
      <c r="B688" s="1"/>
      <c r="C688" s="1"/>
      <c r="D688" s="1"/>
      <c r="E688" s="1"/>
      <c r="F688" s="1"/>
      <c r="G688" s="1"/>
      <c r="H688" s="1"/>
      <c r="I688" s="1"/>
      <c r="J688" s="1"/>
    </row>
    <row r="689" spans="1:10" ht="12.75">
      <c r="A689" s="1"/>
      <c r="B689" s="1"/>
      <c r="C689" s="1"/>
      <c r="D689" s="1"/>
      <c r="E689" s="1"/>
      <c r="F689" s="1"/>
      <c r="G689" s="1"/>
      <c r="H689" s="1"/>
      <c r="I689" s="1"/>
      <c r="J689" s="1"/>
    </row>
    <row r="690" spans="1:10" ht="12.75">
      <c r="A690" s="1"/>
      <c r="B690" s="1"/>
      <c r="C690" s="1"/>
      <c r="D690" s="1"/>
      <c r="E690" s="1"/>
      <c r="F690" s="1"/>
      <c r="G690" s="1"/>
      <c r="H690" s="1"/>
      <c r="I690" s="1"/>
      <c r="J690" s="1"/>
    </row>
    <row r="691" spans="1:10" ht="12.75">
      <c r="A691" s="1"/>
      <c r="B691" s="1"/>
      <c r="C691" s="1"/>
      <c r="D691" s="1"/>
      <c r="E691" s="1"/>
      <c r="F691" s="1"/>
      <c r="G691" s="1"/>
      <c r="H691" s="1"/>
      <c r="I691" s="1"/>
      <c r="J691" s="1"/>
    </row>
    <row r="692" spans="1:10" ht="12.75">
      <c r="A692" s="1"/>
      <c r="B692" s="1"/>
      <c r="C692" s="1"/>
      <c r="D692" s="1"/>
      <c r="E692" s="1"/>
      <c r="F692" s="1"/>
      <c r="G692" s="1"/>
      <c r="H692" s="1"/>
      <c r="I692" s="1"/>
      <c r="J692" s="1"/>
    </row>
    <row r="693" spans="1:10" ht="12.75">
      <c r="A693" s="1"/>
      <c r="B693" s="1"/>
      <c r="C693" s="1"/>
      <c r="D693" s="1"/>
      <c r="E693" s="1"/>
      <c r="F693" s="1"/>
      <c r="G693" s="1"/>
      <c r="H693" s="1"/>
      <c r="I693" s="1"/>
      <c r="J693" s="1"/>
    </row>
    <row r="694" spans="1:10" ht="12.75">
      <c r="A694" s="1"/>
      <c r="B694" s="1"/>
      <c r="C694" s="1"/>
      <c r="D694" s="1"/>
      <c r="E694" s="1"/>
      <c r="F694" s="1"/>
      <c r="G694" s="1"/>
      <c r="H694" s="1"/>
      <c r="I694" s="1"/>
      <c r="J694" s="1"/>
    </row>
    <row r="695" spans="1:10" ht="12.75">
      <c r="A695" s="1"/>
      <c r="B695" s="1"/>
      <c r="C695" s="1"/>
      <c r="D695" s="1"/>
      <c r="E695" s="1"/>
      <c r="F695" s="1"/>
      <c r="G695" s="1"/>
      <c r="H695" s="1"/>
      <c r="I695" s="1"/>
      <c r="J695" s="1"/>
    </row>
    <row r="696" spans="1:10" ht="12.75">
      <c r="A696" s="1"/>
      <c r="B696" s="1"/>
      <c r="C696" s="1"/>
      <c r="D696" s="1"/>
      <c r="E696" s="1"/>
      <c r="F696" s="1"/>
      <c r="G696" s="1"/>
      <c r="H696" s="1"/>
      <c r="I696" s="1"/>
      <c r="J696" s="1"/>
    </row>
    <row r="697" spans="1:10" ht="12.75">
      <c r="A697" s="1"/>
      <c r="B697" s="1"/>
      <c r="C697" s="1"/>
      <c r="D697" s="1"/>
      <c r="E697" s="1"/>
      <c r="F697" s="1"/>
      <c r="G697" s="1"/>
      <c r="H697" s="1"/>
      <c r="I697" s="1"/>
      <c r="J697" s="1"/>
    </row>
    <row r="698" spans="1:10" ht="12.75">
      <c r="A698" s="1"/>
      <c r="B698" s="1"/>
      <c r="C698" s="1"/>
      <c r="D698" s="1"/>
      <c r="E698" s="1"/>
      <c r="F698" s="1"/>
      <c r="G698" s="1"/>
      <c r="H698" s="1"/>
      <c r="I698" s="1"/>
      <c r="J698" s="1"/>
    </row>
    <row r="699" spans="1:10" ht="12.75">
      <c r="A699" s="1"/>
      <c r="B699" s="1"/>
      <c r="C699" s="1"/>
      <c r="D699" s="1"/>
      <c r="E699" s="1"/>
      <c r="F699" s="1"/>
      <c r="G699" s="1"/>
      <c r="H699" s="1"/>
      <c r="I699" s="1"/>
      <c r="J699" s="1"/>
    </row>
    <row r="700" spans="1:10" ht="12.75">
      <c r="A700" s="1"/>
      <c r="B700" s="1"/>
      <c r="C700" s="1"/>
      <c r="D700" s="1"/>
      <c r="E700" s="1"/>
      <c r="F700" s="1"/>
      <c r="G700" s="1"/>
      <c r="H700" s="1"/>
      <c r="I700" s="1"/>
      <c r="J700" s="1"/>
    </row>
    <row r="701" spans="1:10" ht="12.75">
      <c r="A701" s="1"/>
      <c r="B701" s="1"/>
      <c r="C701" s="1"/>
      <c r="D701" s="1"/>
      <c r="E701" s="1"/>
      <c r="F701" s="1"/>
      <c r="G701" s="1"/>
      <c r="H701" s="1"/>
      <c r="I701" s="1"/>
      <c r="J701" s="1"/>
    </row>
    <row r="702" spans="1:10" ht="12.75">
      <c r="A702" s="1"/>
      <c r="B702" s="1"/>
      <c r="C702" s="1"/>
      <c r="D702" s="1"/>
      <c r="E702" s="1"/>
      <c r="F702" s="1"/>
      <c r="G702" s="1"/>
      <c r="H702" s="1"/>
      <c r="I702" s="1"/>
      <c r="J702" s="1"/>
    </row>
    <row r="703" spans="1:10" ht="12.75">
      <c r="A703" s="1"/>
      <c r="B703" s="1"/>
      <c r="C703" s="1"/>
      <c r="D703" s="1"/>
      <c r="E703" s="1"/>
      <c r="F703" s="1"/>
      <c r="G703" s="1"/>
      <c r="H703" s="1"/>
      <c r="I703" s="1"/>
      <c r="J703" s="1"/>
    </row>
    <row r="704" spans="1:10" ht="12.75">
      <c r="A704" s="1"/>
      <c r="B704" s="1"/>
      <c r="C704" s="1"/>
      <c r="D704" s="1"/>
      <c r="E704" s="1"/>
      <c r="F704" s="1"/>
      <c r="G704" s="1"/>
      <c r="H704" s="1"/>
      <c r="I704" s="1"/>
      <c r="J704" s="1"/>
    </row>
    <row r="705" spans="1:10" ht="12.75">
      <c r="A705" s="1"/>
      <c r="B705" s="1"/>
      <c r="C705" s="1"/>
      <c r="D705" s="1"/>
      <c r="E705" s="1"/>
      <c r="F705" s="1"/>
      <c r="G705" s="1"/>
      <c r="H705" s="1"/>
      <c r="I705" s="1"/>
      <c r="J705" s="1"/>
    </row>
    <row r="706" spans="1:10" ht="12.75">
      <c r="A706" s="1"/>
      <c r="B706" s="1"/>
      <c r="C706" s="1"/>
      <c r="D706" s="1"/>
      <c r="E706" s="1"/>
      <c r="F706" s="1"/>
      <c r="G706" s="1"/>
      <c r="H706" s="1"/>
      <c r="I706" s="1"/>
      <c r="J706" s="1"/>
    </row>
    <row r="707" spans="1:10" ht="12.75">
      <c r="A707" s="1"/>
      <c r="B707" s="1"/>
      <c r="C707" s="1"/>
      <c r="D707" s="1"/>
      <c r="E707" s="1"/>
      <c r="F707" s="1"/>
      <c r="G707" s="1"/>
      <c r="H707" s="1"/>
      <c r="I707" s="1"/>
      <c r="J707" s="1"/>
    </row>
    <row r="708" spans="1:10" ht="12.75">
      <c r="A708" s="1"/>
      <c r="B708" s="1"/>
      <c r="C708" s="1"/>
      <c r="D708" s="1"/>
      <c r="E708" s="1"/>
      <c r="F708" s="1"/>
      <c r="G708" s="1"/>
      <c r="H708" s="1"/>
      <c r="I708" s="1"/>
      <c r="J708" s="1"/>
    </row>
    <row r="709" spans="1:10" ht="12.75">
      <c r="A709" s="1"/>
      <c r="B709" s="1"/>
      <c r="C709" s="1"/>
      <c r="D709" s="1"/>
      <c r="E709" s="1"/>
      <c r="F709" s="1"/>
      <c r="G709" s="1"/>
      <c r="H709" s="1"/>
      <c r="I709" s="1"/>
      <c r="J709" s="1"/>
    </row>
    <row r="710" spans="1:10" ht="12.75">
      <c r="A710" s="1"/>
      <c r="B710" s="1"/>
      <c r="C710" s="1"/>
      <c r="D710" s="1"/>
      <c r="E710" s="1"/>
      <c r="F710" s="1"/>
      <c r="G710" s="1"/>
      <c r="H710" s="1"/>
      <c r="I710" s="1"/>
      <c r="J710" s="1"/>
    </row>
    <row r="711" spans="1:10" ht="12.75">
      <c r="A711" s="1"/>
      <c r="B711" s="1"/>
      <c r="C711" s="1"/>
      <c r="D711" s="1"/>
      <c r="E711" s="1"/>
      <c r="F711" s="1"/>
      <c r="G711" s="1"/>
      <c r="H711" s="1"/>
      <c r="I711" s="1"/>
      <c r="J711" s="1"/>
    </row>
    <row r="712" spans="1:10" ht="12.75">
      <c r="A712" s="1"/>
      <c r="B712" s="1"/>
      <c r="C712" s="1"/>
      <c r="D712" s="1"/>
      <c r="E712" s="1"/>
      <c r="F712" s="1"/>
      <c r="G712" s="1"/>
      <c r="H712" s="1"/>
      <c r="I712" s="1"/>
      <c r="J712" s="1"/>
    </row>
    <row r="713" spans="1:10" ht="12.75">
      <c r="A713" s="1"/>
      <c r="B713" s="1"/>
      <c r="C713" s="1"/>
      <c r="D713" s="1"/>
      <c r="E713" s="1"/>
      <c r="F713" s="1"/>
      <c r="G713" s="1"/>
      <c r="H713" s="1"/>
      <c r="I713" s="1"/>
      <c r="J713" s="1"/>
    </row>
    <row r="714" spans="1:10" ht="12.75">
      <c r="A714" s="1"/>
      <c r="B714" s="1"/>
      <c r="C714" s="1"/>
      <c r="D714" s="1"/>
      <c r="E714" s="1"/>
      <c r="F714" s="1"/>
      <c r="G714" s="1"/>
      <c r="H714" s="1"/>
      <c r="I714" s="1"/>
      <c r="J714" s="1"/>
    </row>
    <row r="715" spans="1:10" ht="12.75">
      <c r="A715" s="1"/>
      <c r="B715" s="1"/>
      <c r="C715" s="1"/>
      <c r="D715" s="1"/>
      <c r="E715" s="1"/>
      <c r="F715" s="1"/>
      <c r="G715" s="1"/>
      <c r="H715" s="1"/>
      <c r="I715" s="1"/>
      <c r="J715" s="1"/>
    </row>
    <row r="716" spans="1:10" ht="12.75">
      <c r="A716" s="1"/>
      <c r="B716" s="1"/>
      <c r="C716" s="1"/>
      <c r="D716" s="1"/>
      <c r="E716" s="1"/>
      <c r="F716" s="1"/>
      <c r="G716" s="1"/>
      <c r="H716" s="1"/>
      <c r="I716" s="1"/>
      <c r="J716" s="1"/>
    </row>
    <row r="717" spans="1:10" ht="12.75">
      <c r="A717" s="1"/>
      <c r="B717" s="1"/>
      <c r="C717" s="1"/>
      <c r="D717" s="1"/>
      <c r="E717" s="1"/>
      <c r="F717" s="1"/>
      <c r="G717" s="1"/>
      <c r="H717" s="1"/>
      <c r="I717" s="1"/>
      <c r="J717" s="1"/>
    </row>
    <row r="718" spans="1:10" ht="12.75">
      <c r="A718" s="1"/>
      <c r="B718" s="1"/>
      <c r="C718" s="1"/>
      <c r="D718" s="1"/>
      <c r="E718" s="1"/>
      <c r="F718" s="1"/>
      <c r="G718" s="1"/>
      <c r="H718" s="1"/>
      <c r="I718" s="1"/>
      <c r="J718" s="1"/>
    </row>
    <row r="719" spans="1:10" ht="12.75">
      <c r="A719" s="1"/>
      <c r="B719" s="1"/>
      <c r="C719" s="1"/>
      <c r="D719" s="1"/>
      <c r="E719" s="1"/>
      <c r="F719" s="1"/>
      <c r="G719" s="1"/>
      <c r="H719" s="1"/>
      <c r="I719" s="1"/>
      <c r="J719" s="1"/>
    </row>
    <row r="720" spans="1:10" ht="12.75">
      <c r="A720" s="1"/>
      <c r="B720" s="1"/>
      <c r="C720" s="1"/>
      <c r="D720" s="1"/>
      <c r="E720" s="1"/>
      <c r="F720" s="1"/>
      <c r="G720" s="1"/>
      <c r="H720" s="1"/>
      <c r="I720" s="1"/>
      <c r="J720" s="1"/>
    </row>
    <row r="721" spans="1:10" ht="12.75">
      <c r="A721" s="1"/>
      <c r="B721" s="1"/>
      <c r="C721" s="1"/>
      <c r="D721" s="1"/>
      <c r="E721" s="1"/>
      <c r="F721" s="1"/>
      <c r="G721" s="1"/>
      <c r="H721" s="1"/>
      <c r="I721" s="1"/>
      <c r="J721" s="1"/>
    </row>
    <row r="722" spans="1:10" ht="12.75">
      <c r="A722" s="1"/>
      <c r="B722" s="1"/>
      <c r="C722" s="1"/>
      <c r="D722" s="1"/>
      <c r="E722" s="1"/>
      <c r="F722" s="1"/>
      <c r="G722" s="1"/>
      <c r="H722" s="1"/>
      <c r="I722" s="1"/>
      <c r="J722" s="1"/>
    </row>
    <row r="723" spans="1:10" ht="12.75">
      <c r="A723" s="1"/>
      <c r="B723" s="1"/>
      <c r="C723" s="1"/>
      <c r="D723" s="1"/>
      <c r="E723" s="1"/>
      <c r="F723" s="1"/>
      <c r="G723" s="1"/>
      <c r="H723" s="1"/>
      <c r="I723" s="1"/>
      <c r="J723" s="1"/>
    </row>
    <row r="724" spans="1:10" ht="12.75">
      <c r="A724" s="1"/>
      <c r="B724" s="1"/>
      <c r="C724" s="1"/>
      <c r="D724" s="1"/>
      <c r="E724" s="1"/>
      <c r="F724" s="1"/>
      <c r="G724" s="1"/>
      <c r="H724" s="1"/>
      <c r="I724" s="1"/>
      <c r="J724" s="1"/>
    </row>
    <row r="725" spans="1:10" ht="12.75">
      <c r="A725" s="1"/>
      <c r="B725" s="1"/>
      <c r="C725" s="1"/>
      <c r="D725" s="1"/>
      <c r="E725" s="1"/>
      <c r="F725" s="1"/>
      <c r="G725" s="1"/>
      <c r="H725" s="1"/>
      <c r="I725" s="1"/>
      <c r="J725" s="1"/>
    </row>
    <row r="726" spans="1:10" ht="12.75">
      <c r="A726" s="1"/>
      <c r="B726" s="1"/>
      <c r="C726" s="1"/>
      <c r="D726" s="1"/>
      <c r="E726" s="1"/>
      <c r="F726" s="1"/>
      <c r="G726" s="1"/>
      <c r="H726" s="1"/>
      <c r="I726" s="1"/>
      <c r="J726" s="1"/>
    </row>
    <row r="727" spans="1:10" ht="12.75">
      <c r="A727" s="1"/>
      <c r="B727" s="1"/>
      <c r="C727" s="1"/>
      <c r="D727" s="1"/>
      <c r="E727" s="1"/>
      <c r="F727" s="1"/>
      <c r="G727" s="1"/>
      <c r="H727" s="1"/>
      <c r="I727" s="1"/>
      <c r="J727" s="1"/>
    </row>
    <row r="728" spans="1:10" ht="12.75">
      <c r="A728" s="1"/>
      <c r="B728" s="1"/>
      <c r="C728" s="1"/>
      <c r="D728" s="1"/>
      <c r="E728" s="1"/>
      <c r="F728" s="1"/>
      <c r="G728" s="1"/>
      <c r="H728" s="1"/>
      <c r="I728" s="1"/>
      <c r="J728" s="1"/>
    </row>
    <row r="729" spans="1:10" ht="12.75">
      <c r="A729" s="1"/>
      <c r="B729" s="1"/>
      <c r="C729" s="1"/>
      <c r="D729" s="1"/>
      <c r="E729" s="1"/>
      <c r="F729" s="1"/>
      <c r="G729" s="1"/>
      <c r="H729" s="1"/>
      <c r="I729" s="1"/>
      <c r="J729" s="1"/>
    </row>
    <row r="730" spans="1:10" ht="12.75">
      <c r="A730" s="1"/>
      <c r="B730" s="1"/>
      <c r="C730" s="1"/>
      <c r="D730" s="1"/>
      <c r="E730" s="1"/>
      <c r="F730" s="1"/>
      <c r="G730" s="1"/>
      <c r="H730" s="1"/>
      <c r="I730" s="1"/>
      <c r="J730" s="1"/>
    </row>
    <row r="731" spans="1:10" ht="12.75">
      <c r="A731" s="1"/>
      <c r="B731" s="1"/>
      <c r="C731" s="1"/>
      <c r="D731" s="1"/>
      <c r="E731" s="1"/>
      <c r="F731" s="1"/>
      <c r="G731" s="1"/>
      <c r="H731" s="1"/>
      <c r="I731" s="1"/>
      <c r="J731" s="1"/>
    </row>
    <row r="732" spans="1:10" ht="12.75">
      <c r="A732" s="1"/>
      <c r="B732" s="1"/>
      <c r="C732" s="1"/>
      <c r="D732" s="1"/>
      <c r="E732" s="1"/>
      <c r="F732" s="1"/>
      <c r="G732" s="1"/>
      <c r="H732" s="1"/>
      <c r="I732" s="1"/>
      <c r="J732" s="1"/>
    </row>
    <row r="733" spans="1:10" ht="12.75">
      <c r="A733" s="1"/>
      <c r="B733" s="1"/>
      <c r="C733" s="1"/>
      <c r="D733" s="1"/>
      <c r="E733" s="1"/>
      <c r="F733" s="1"/>
      <c r="G733" s="1"/>
      <c r="H733" s="1"/>
      <c r="I733" s="1"/>
      <c r="J733" s="1"/>
    </row>
    <row r="734" spans="1:10" ht="12.75">
      <c r="A734" s="1"/>
      <c r="B734" s="1"/>
      <c r="C734" s="1"/>
      <c r="D734" s="1"/>
      <c r="E734" s="1"/>
      <c r="F734" s="1"/>
      <c r="G734" s="1"/>
      <c r="H734" s="1"/>
      <c r="I734" s="1"/>
      <c r="J734" s="1"/>
    </row>
    <row r="735" spans="1:10" ht="12.75">
      <c r="A735" s="1"/>
      <c r="B735" s="1"/>
      <c r="C735" s="1"/>
      <c r="D735" s="1"/>
      <c r="E735" s="1"/>
      <c r="F735" s="1"/>
      <c r="G735" s="1"/>
      <c r="H735" s="1"/>
      <c r="I735" s="1"/>
      <c r="J735" s="1"/>
    </row>
    <row r="736" spans="1:10" ht="12.75">
      <c r="A736" s="1"/>
      <c r="B736" s="1"/>
      <c r="C736" s="1"/>
      <c r="D736" s="1"/>
      <c r="E736" s="1"/>
      <c r="F736" s="1"/>
      <c r="G736" s="1"/>
      <c r="H736" s="1"/>
      <c r="I736" s="1"/>
      <c r="J736" s="1"/>
    </row>
    <row r="737" spans="1:10" ht="12.75">
      <c r="A737" s="1"/>
      <c r="B737" s="1"/>
      <c r="C737" s="1"/>
      <c r="D737" s="1"/>
      <c r="E737" s="1"/>
      <c r="F737" s="1"/>
      <c r="G737" s="1"/>
      <c r="H737" s="1"/>
      <c r="I737" s="1"/>
      <c r="J737" s="1"/>
    </row>
    <row r="738" spans="1:10" ht="12.75">
      <c r="A738" s="1"/>
      <c r="B738" s="1"/>
      <c r="C738" s="1"/>
      <c r="D738" s="1"/>
      <c r="E738" s="1"/>
      <c r="F738" s="1"/>
      <c r="G738" s="1"/>
      <c r="H738" s="1"/>
      <c r="I738" s="1"/>
      <c r="J738" s="1"/>
    </row>
    <row r="739" spans="1:10" ht="12.75">
      <c r="A739" s="1"/>
      <c r="B739" s="1"/>
      <c r="C739" s="1"/>
      <c r="D739" s="1"/>
      <c r="E739" s="1"/>
      <c r="F739" s="1"/>
      <c r="G739" s="1"/>
      <c r="H739" s="1"/>
      <c r="I739" s="1"/>
      <c r="J739" s="1"/>
    </row>
    <row r="740" spans="1:10" ht="12.75">
      <c r="A740" s="1"/>
      <c r="B740" s="1"/>
      <c r="C740" s="1"/>
      <c r="D740" s="1"/>
      <c r="E740" s="1"/>
      <c r="F740" s="1"/>
      <c r="G740" s="1"/>
      <c r="H740" s="1"/>
      <c r="I740" s="1"/>
      <c r="J740" s="1"/>
    </row>
    <row r="741" spans="1:10" ht="12.75">
      <c r="A741" s="1"/>
      <c r="B741" s="1"/>
      <c r="C741" s="1"/>
      <c r="D741" s="1"/>
      <c r="E741" s="1"/>
      <c r="F741" s="1"/>
      <c r="G741" s="1"/>
      <c r="H741" s="1"/>
      <c r="I741" s="1"/>
      <c r="J741" s="1"/>
    </row>
    <row r="742" spans="1:10" ht="12.75">
      <c r="A742" s="1"/>
      <c r="B742" s="1"/>
      <c r="C742" s="1"/>
      <c r="D742" s="1"/>
      <c r="E742" s="1"/>
      <c r="F742" s="1"/>
      <c r="G742" s="1"/>
      <c r="H742" s="1"/>
      <c r="I742" s="1"/>
      <c r="J742" s="1"/>
    </row>
    <row r="743" spans="1:10" ht="12.75">
      <c r="A743" s="1"/>
      <c r="B743" s="1"/>
      <c r="C743" s="1"/>
      <c r="D743" s="1"/>
      <c r="E743" s="1"/>
      <c r="F743" s="1"/>
      <c r="G743" s="1"/>
      <c r="H743" s="1"/>
      <c r="I743" s="1"/>
      <c r="J743" s="1"/>
    </row>
    <row r="744" spans="1:10" ht="12.75">
      <c r="A744" s="1"/>
      <c r="B744" s="1"/>
      <c r="C744" s="1"/>
      <c r="D744" s="1"/>
      <c r="E744" s="1"/>
      <c r="F744" s="1"/>
      <c r="G744" s="1"/>
      <c r="H744" s="1"/>
      <c r="I744" s="1"/>
      <c r="J744" s="1"/>
    </row>
    <row r="745" spans="1:10" ht="12.75">
      <c r="A745" s="1"/>
      <c r="B745" s="1"/>
      <c r="C745" s="1"/>
      <c r="D745" s="1"/>
      <c r="E745" s="1"/>
      <c r="F745" s="1"/>
      <c r="G745" s="1"/>
      <c r="H745" s="1"/>
      <c r="I745" s="1"/>
      <c r="J745" s="1"/>
    </row>
    <row r="746" spans="1:10" ht="12.75">
      <c r="A746" s="1"/>
      <c r="B746" s="1"/>
      <c r="C746" s="1"/>
      <c r="D746" s="1"/>
      <c r="E746" s="1"/>
      <c r="F746" s="1"/>
      <c r="G746" s="1"/>
      <c r="H746" s="1"/>
      <c r="I746" s="1"/>
      <c r="J746" s="1"/>
    </row>
    <row r="747" spans="1:10" ht="12.75">
      <c r="A747" s="1"/>
      <c r="B747" s="1"/>
      <c r="C747" s="1"/>
      <c r="D747" s="1"/>
      <c r="E747" s="1"/>
      <c r="F747" s="1"/>
      <c r="G747" s="1"/>
      <c r="H747" s="1"/>
      <c r="I747" s="1"/>
      <c r="J747" s="1"/>
    </row>
    <row r="748" spans="1:10" ht="12.75">
      <c r="A748" s="1"/>
      <c r="B748" s="1"/>
      <c r="C748" s="1"/>
      <c r="D748" s="1"/>
      <c r="E748" s="1"/>
      <c r="F748" s="1"/>
      <c r="G748" s="1"/>
      <c r="H748" s="1"/>
      <c r="I748" s="1"/>
      <c r="J748" s="1"/>
    </row>
    <row r="749" spans="1:10" ht="12.75">
      <c r="A749" s="1"/>
      <c r="B749" s="1"/>
      <c r="C749" s="1"/>
      <c r="D749" s="1"/>
      <c r="E749" s="1"/>
      <c r="F749" s="1"/>
      <c r="G749" s="1"/>
      <c r="H749" s="1"/>
      <c r="I749" s="1"/>
      <c r="J749" s="1"/>
    </row>
    <row r="750" spans="1:10" ht="12.75">
      <c r="A750" s="1"/>
      <c r="B750" s="1"/>
      <c r="C750" s="1"/>
      <c r="D750" s="1"/>
      <c r="E750" s="1"/>
      <c r="F750" s="1"/>
      <c r="G750" s="1"/>
      <c r="H750" s="1"/>
      <c r="I750" s="1"/>
      <c r="J750" s="1"/>
    </row>
    <row r="751" spans="1:10" ht="12.75">
      <c r="A751" s="1"/>
      <c r="B751" s="1"/>
      <c r="C751" s="1"/>
      <c r="D751" s="1"/>
      <c r="E751" s="1"/>
      <c r="F751" s="1"/>
      <c r="G751" s="1"/>
      <c r="H751" s="1"/>
      <c r="I751" s="1"/>
      <c r="J751" s="1"/>
    </row>
    <row r="752" spans="1:10" ht="12.75">
      <c r="A752" s="1"/>
      <c r="B752" s="1"/>
      <c r="C752" s="1"/>
      <c r="D752" s="1"/>
      <c r="E752" s="1"/>
      <c r="F752" s="1"/>
      <c r="G752" s="1"/>
      <c r="H752" s="1"/>
      <c r="I752" s="1"/>
      <c r="J752" s="1"/>
    </row>
    <row r="753" spans="1:10" ht="12.75">
      <c r="A753" s="1"/>
      <c r="B753" s="1"/>
      <c r="C753" s="1"/>
      <c r="D753" s="1"/>
      <c r="E753" s="1"/>
      <c r="F753" s="1"/>
      <c r="G753" s="1"/>
      <c r="H753" s="1"/>
      <c r="I753" s="1"/>
      <c r="J753" s="1"/>
    </row>
    <row r="754" spans="1:10" ht="12.75">
      <c r="A754" s="1"/>
      <c r="B754" s="1"/>
      <c r="C754" s="1"/>
      <c r="D754" s="1"/>
      <c r="E754" s="1"/>
      <c r="F754" s="1"/>
      <c r="G754" s="1"/>
      <c r="H754" s="1"/>
      <c r="I754" s="1"/>
      <c r="J754" s="1"/>
    </row>
    <row r="755" spans="1:10" ht="12.75">
      <c r="A755" s="1"/>
      <c r="B755" s="1"/>
      <c r="C755" s="1"/>
      <c r="D755" s="1"/>
      <c r="E755" s="1"/>
      <c r="F755" s="1"/>
      <c r="G755" s="1"/>
      <c r="H755" s="1"/>
      <c r="I755" s="1"/>
      <c r="J755" s="1"/>
    </row>
    <row r="756" spans="1:10" ht="12.75">
      <c r="A756" s="1"/>
      <c r="B756" s="1"/>
      <c r="C756" s="1"/>
      <c r="D756" s="1"/>
      <c r="E756" s="1"/>
      <c r="F756" s="1"/>
      <c r="G756" s="1"/>
      <c r="H756" s="1"/>
      <c r="I756" s="1"/>
      <c r="J756" s="1"/>
    </row>
    <row r="757" spans="1:10" ht="12.75">
      <c r="A757" s="1"/>
      <c r="B757" s="1"/>
      <c r="C757" s="1"/>
      <c r="D757" s="1"/>
      <c r="E757" s="1"/>
      <c r="F757" s="1"/>
      <c r="G757" s="1"/>
      <c r="H757" s="1"/>
      <c r="I757" s="1"/>
      <c r="J757" s="1"/>
    </row>
    <row r="758" spans="1:10" ht="12.75">
      <c r="A758" s="1"/>
      <c r="B758" s="1"/>
      <c r="C758" s="1"/>
      <c r="D758" s="1"/>
      <c r="E758" s="1"/>
      <c r="F758" s="1"/>
      <c r="G758" s="1"/>
      <c r="H758" s="1"/>
      <c r="I758" s="1"/>
      <c r="J758" s="1"/>
    </row>
    <row r="759" spans="1:10" ht="12.75">
      <c r="A759" s="1"/>
      <c r="B759" s="1"/>
      <c r="C759" s="1"/>
      <c r="D759" s="1"/>
      <c r="E759" s="1"/>
      <c r="F759" s="1"/>
      <c r="G759" s="1"/>
      <c r="H759" s="1"/>
      <c r="I759" s="1"/>
      <c r="J759" s="1"/>
    </row>
    <row r="760" spans="1:10" ht="12.75">
      <c r="A760" s="1"/>
      <c r="B760" s="1"/>
      <c r="C760" s="1"/>
      <c r="D760" s="1"/>
      <c r="E760" s="1"/>
      <c r="F760" s="1"/>
      <c r="G760" s="1"/>
      <c r="H760" s="1"/>
      <c r="I760" s="1"/>
      <c r="J760" s="1"/>
    </row>
    <row r="761" spans="1:10" ht="12.75">
      <c r="A761" s="1"/>
      <c r="B761" s="1"/>
      <c r="C761" s="1"/>
      <c r="D761" s="1"/>
      <c r="E761" s="1"/>
      <c r="F761" s="1"/>
      <c r="G761" s="1"/>
      <c r="H761" s="1"/>
      <c r="I761" s="1"/>
      <c r="J761" s="1"/>
    </row>
    <row r="762" spans="1:10" ht="12.75">
      <c r="A762" s="1"/>
      <c r="B762" s="1"/>
      <c r="C762" s="1"/>
      <c r="D762" s="1"/>
      <c r="E762" s="1"/>
      <c r="F762" s="1"/>
      <c r="G762" s="1"/>
      <c r="H762" s="1"/>
      <c r="I762" s="1"/>
      <c r="J762" s="1"/>
    </row>
    <row r="763" spans="1:10" ht="12.75">
      <c r="A763" s="1"/>
      <c r="B763" s="1"/>
      <c r="C763" s="1"/>
      <c r="D763" s="1"/>
      <c r="E763" s="1"/>
      <c r="F763" s="1"/>
      <c r="G763" s="1"/>
      <c r="H763" s="1"/>
      <c r="I763" s="1"/>
      <c r="J763" s="1"/>
    </row>
    <row r="764" spans="1:10" ht="12.75">
      <c r="A764" s="1"/>
      <c r="B764" s="1"/>
      <c r="C764" s="1"/>
      <c r="D764" s="1"/>
      <c r="E764" s="1"/>
      <c r="F764" s="1"/>
      <c r="G764" s="1"/>
      <c r="H764" s="1"/>
      <c r="I764" s="1"/>
      <c r="J764" s="1"/>
    </row>
    <row r="765" spans="1:10" ht="12.75">
      <c r="A765" s="1"/>
      <c r="B765" s="1"/>
      <c r="C765" s="1"/>
      <c r="D765" s="1"/>
      <c r="E765" s="1"/>
      <c r="F765" s="1"/>
      <c r="G765" s="1"/>
      <c r="H765" s="1"/>
      <c r="I765" s="1"/>
      <c r="J765" s="1"/>
    </row>
    <row r="766" spans="1:10" ht="12.75">
      <c r="A766" s="1"/>
      <c r="B766" s="1"/>
      <c r="C766" s="1"/>
      <c r="D766" s="1"/>
      <c r="E766" s="1"/>
      <c r="F766" s="1"/>
      <c r="G766" s="1"/>
      <c r="H766" s="1"/>
      <c r="I766" s="1"/>
      <c r="J766" s="1"/>
    </row>
    <row r="767" spans="1:10" ht="12.75">
      <c r="A767" s="1"/>
      <c r="B767" s="1"/>
      <c r="C767" s="1"/>
      <c r="D767" s="1"/>
      <c r="E767" s="1"/>
      <c r="F767" s="1"/>
      <c r="G767" s="1"/>
      <c r="H767" s="1"/>
      <c r="I767" s="1"/>
      <c r="J767" s="1"/>
    </row>
    <row r="768" spans="1:10" ht="12.75">
      <c r="A768" s="1"/>
      <c r="B768" s="1"/>
      <c r="C768" s="1"/>
      <c r="D768" s="1"/>
      <c r="E768" s="1"/>
      <c r="F768" s="1"/>
      <c r="G768" s="1"/>
      <c r="H768" s="1"/>
      <c r="I768" s="1"/>
      <c r="J768" s="1"/>
    </row>
    <row r="769" spans="1:10" ht="12.75">
      <c r="A769" s="1"/>
      <c r="B769" s="1"/>
      <c r="C769" s="1"/>
      <c r="D769" s="1"/>
      <c r="E769" s="1"/>
      <c r="F769" s="1"/>
      <c r="G769" s="1"/>
      <c r="H769" s="1"/>
      <c r="I769" s="1"/>
      <c r="J769" s="1"/>
    </row>
    <row r="770" spans="1:10" ht="12.75">
      <c r="A770" s="1"/>
      <c r="B770" s="1"/>
      <c r="C770" s="1"/>
      <c r="D770" s="1"/>
      <c r="E770" s="1"/>
      <c r="F770" s="1"/>
      <c r="G770" s="1"/>
      <c r="H770" s="1"/>
      <c r="I770" s="1"/>
      <c r="J770" s="1"/>
    </row>
    <row r="771" spans="1:10" ht="12.75">
      <c r="A771" s="1"/>
      <c r="B771" s="1"/>
      <c r="C771" s="1"/>
      <c r="D771" s="1"/>
      <c r="E771" s="1"/>
      <c r="F771" s="1"/>
      <c r="G771" s="1"/>
      <c r="H771" s="1"/>
      <c r="I771" s="1"/>
      <c r="J771" s="1"/>
    </row>
    <row r="772" spans="1:10" ht="12.75">
      <c r="A772" s="1"/>
      <c r="B772" s="1"/>
      <c r="C772" s="1"/>
      <c r="D772" s="1"/>
      <c r="E772" s="1"/>
      <c r="F772" s="1"/>
      <c r="G772" s="1"/>
      <c r="H772" s="1"/>
      <c r="I772" s="1"/>
      <c r="J772" s="1"/>
    </row>
    <row r="773" spans="1:10" ht="12.75">
      <c r="A773" s="1"/>
      <c r="B773" s="1"/>
      <c r="C773" s="1"/>
      <c r="D773" s="1"/>
      <c r="E773" s="1"/>
      <c r="F773" s="1"/>
      <c r="G773" s="1"/>
      <c r="H773" s="1"/>
      <c r="I773" s="1"/>
      <c r="J773" s="1"/>
    </row>
    <row r="774" spans="1:10" ht="12.75">
      <c r="A774" s="1"/>
      <c r="B774" s="1"/>
      <c r="C774" s="1"/>
      <c r="D774" s="1"/>
      <c r="E774" s="1"/>
      <c r="F774" s="1"/>
      <c r="G774" s="1"/>
      <c r="H774" s="1"/>
      <c r="I774" s="1"/>
      <c r="J774" s="1"/>
    </row>
    <row r="775" spans="1:10" ht="12.75">
      <c r="A775" s="1"/>
      <c r="B775" s="1"/>
      <c r="C775" s="1"/>
      <c r="D775" s="1"/>
      <c r="E775" s="1"/>
      <c r="F775" s="1"/>
      <c r="G775" s="1"/>
      <c r="H775" s="1"/>
      <c r="I775" s="1"/>
      <c r="J775" s="1"/>
    </row>
    <row r="776" spans="1:10" ht="12.75">
      <c r="A776" s="1"/>
      <c r="B776" s="1"/>
      <c r="C776" s="1"/>
      <c r="D776" s="1"/>
      <c r="E776" s="1"/>
      <c r="F776" s="1"/>
      <c r="G776" s="1"/>
      <c r="H776" s="1"/>
      <c r="I776" s="1"/>
      <c r="J776" s="1"/>
    </row>
    <row r="777" spans="1:10" ht="12.75">
      <c r="A777" s="1"/>
      <c r="B777" s="1"/>
      <c r="C777" s="1"/>
      <c r="D777" s="1"/>
      <c r="E777" s="1"/>
      <c r="F777" s="1"/>
      <c r="G777" s="1"/>
      <c r="H777" s="1"/>
      <c r="I777" s="1"/>
      <c r="J777" s="1"/>
    </row>
    <row r="778" spans="1:10" ht="12.75">
      <c r="A778" s="1"/>
      <c r="B778" s="1"/>
      <c r="C778" s="1"/>
      <c r="D778" s="1"/>
      <c r="E778" s="1"/>
      <c r="F778" s="1"/>
      <c r="G778" s="1"/>
      <c r="H778" s="1"/>
      <c r="I778" s="1"/>
      <c r="J778" s="1"/>
    </row>
    <row r="779" spans="1:10" ht="12.75">
      <c r="A779" s="1"/>
      <c r="B779" s="1"/>
      <c r="C779" s="1"/>
      <c r="D779" s="1"/>
      <c r="E779" s="1"/>
      <c r="F779" s="1"/>
      <c r="G779" s="1"/>
      <c r="H779" s="1"/>
      <c r="I779" s="1"/>
      <c r="J779" s="1"/>
    </row>
    <row r="780" spans="1:10" ht="12.75">
      <c r="A780" s="1"/>
      <c r="B780" s="1"/>
      <c r="C780" s="1"/>
      <c r="D780" s="1"/>
      <c r="E780" s="1"/>
      <c r="F780" s="1"/>
      <c r="G780" s="1"/>
      <c r="H780" s="1"/>
      <c r="I780" s="1"/>
      <c r="J780" s="1"/>
    </row>
    <row r="781" spans="1:10" ht="12.75">
      <c r="A781" s="1"/>
      <c r="B781" s="1"/>
      <c r="C781" s="1"/>
      <c r="D781" s="1"/>
      <c r="E781" s="1"/>
      <c r="F781" s="1"/>
      <c r="G781" s="1"/>
      <c r="H781" s="1"/>
      <c r="I781" s="1"/>
      <c r="J781" s="1"/>
    </row>
    <row r="782" spans="1:10" ht="12.75">
      <c r="A782" s="1"/>
      <c r="B782" s="1"/>
      <c r="C782" s="1"/>
      <c r="D782" s="1"/>
      <c r="E782" s="1"/>
      <c r="F782" s="1"/>
      <c r="G782" s="1"/>
      <c r="H782" s="1"/>
      <c r="I782" s="1"/>
      <c r="J782" s="1"/>
    </row>
    <row r="783" spans="1:10" ht="12.75">
      <c r="A783" s="1"/>
      <c r="B783" s="1"/>
      <c r="C783" s="1"/>
      <c r="D783" s="1"/>
      <c r="E783" s="1"/>
      <c r="F783" s="1"/>
      <c r="G783" s="1"/>
      <c r="H783" s="1"/>
      <c r="I783" s="1"/>
      <c r="J783" s="1"/>
    </row>
    <row r="784" spans="1:10" ht="12.75">
      <c r="A784" s="1"/>
      <c r="B784" s="1"/>
      <c r="C784" s="1"/>
      <c r="D784" s="1"/>
      <c r="E784" s="1"/>
      <c r="F784" s="1"/>
      <c r="G784" s="1"/>
      <c r="H784" s="1"/>
      <c r="I784" s="1"/>
      <c r="J784" s="1"/>
    </row>
    <row r="785" spans="1:10" ht="12.75">
      <c r="A785" s="1"/>
      <c r="B785" s="1"/>
      <c r="C785" s="1"/>
      <c r="D785" s="1"/>
      <c r="E785" s="1"/>
      <c r="F785" s="1"/>
      <c r="G785" s="1"/>
      <c r="H785" s="1"/>
      <c r="I785" s="1"/>
      <c r="J785" s="1"/>
    </row>
    <row r="786" spans="1:10" ht="12.75">
      <c r="A786" s="1"/>
      <c r="B786" s="1"/>
      <c r="C786" s="1"/>
      <c r="D786" s="1"/>
      <c r="E786" s="1"/>
      <c r="F786" s="1"/>
      <c r="G786" s="1"/>
      <c r="H786" s="1"/>
      <c r="I786" s="1"/>
      <c r="J786" s="1"/>
    </row>
    <row r="787" spans="1:10" ht="12.75">
      <c r="A787" s="1"/>
      <c r="B787" s="1"/>
      <c r="C787" s="1"/>
      <c r="D787" s="1"/>
      <c r="E787" s="1"/>
      <c r="F787" s="1"/>
      <c r="G787" s="1"/>
      <c r="H787" s="1"/>
      <c r="I787" s="1"/>
      <c r="J787" s="1"/>
    </row>
    <row r="788" spans="1:10" ht="12.75">
      <c r="A788" s="1"/>
      <c r="B788" s="1"/>
      <c r="C788" s="1"/>
      <c r="D788" s="1"/>
      <c r="E788" s="1"/>
      <c r="F788" s="1"/>
      <c r="G788" s="1"/>
      <c r="H788" s="1"/>
      <c r="I788" s="1"/>
      <c r="J788" s="1"/>
    </row>
    <row r="789" spans="1:10" ht="12.75">
      <c r="A789" s="1"/>
      <c r="B789" s="1"/>
      <c r="C789" s="1"/>
      <c r="D789" s="1"/>
      <c r="E789" s="1"/>
      <c r="F789" s="1"/>
      <c r="G789" s="1"/>
      <c r="H789" s="1"/>
      <c r="I789" s="1"/>
      <c r="J789" s="1"/>
    </row>
    <row r="790" spans="1:10" ht="12.75">
      <c r="A790" s="1"/>
      <c r="B790" s="1"/>
      <c r="C790" s="1"/>
      <c r="D790" s="1"/>
      <c r="E790" s="1"/>
      <c r="F790" s="1"/>
      <c r="G790" s="1"/>
      <c r="H790" s="1"/>
      <c r="I790" s="1"/>
      <c r="J790" s="1"/>
    </row>
    <row r="791" spans="1:10" ht="12.75">
      <c r="A791" s="1"/>
      <c r="B791" s="1"/>
      <c r="C791" s="1"/>
      <c r="D791" s="1"/>
      <c r="E791" s="1"/>
      <c r="F791" s="1"/>
      <c r="G791" s="1"/>
      <c r="H791" s="1"/>
      <c r="I791" s="1"/>
      <c r="J791" s="1"/>
    </row>
    <row r="792" spans="1:10" ht="12.75">
      <c r="A792" s="1"/>
      <c r="B792" s="1"/>
      <c r="C792" s="1"/>
      <c r="D792" s="1"/>
      <c r="E792" s="1"/>
      <c r="F792" s="1"/>
      <c r="G792" s="1"/>
      <c r="H792" s="1"/>
      <c r="I792" s="1"/>
      <c r="J792" s="1"/>
    </row>
    <row r="793" spans="1:10" ht="12.75">
      <c r="A793" s="1"/>
      <c r="B793" s="1"/>
      <c r="C793" s="1"/>
      <c r="D793" s="1"/>
      <c r="E793" s="1"/>
      <c r="F793" s="1"/>
      <c r="G793" s="1"/>
      <c r="H793" s="1"/>
      <c r="I793" s="1"/>
      <c r="J793" s="1"/>
    </row>
    <row r="794" spans="1:10" ht="12.75">
      <c r="A794" s="1"/>
      <c r="B794" s="1"/>
      <c r="C794" s="1"/>
      <c r="D794" s="1"/>
      <c r="E794" s="1"/>
      <c r="F794" s="1"/>
      <c r="G794" s="1"/>
      <c r="H794" s="1"/>
      <c r="I794" s="1"/>
      <c r="J794" s="1"/>
    </row>
    <row r="795" spans="1:10" ht="12.75">
      <c r="A795" s="1"/>
      <c r="B795" s="1"/>
      <c r="C795" s="1"/>
      <c r="D795" s="1"/>
      <c r="E795" s="1"/>
      <c r="F795" s="1"/>
      <c r="G795" s="1"/>
      <c r="H795" s="1"/>
      <c r="I795" s="1"/>
      <c r="J795" s="1"/>
    </row>
    <row r="796" spans="1:10" ht="12.75">
      <c r="A796" s="1"/>
      <c r="B796" s="1"/>
      <c r="C796" s="1"/>
      <c r="D796" s="1"/>
      <c r="E796" s="1"/>
      <c r="F796" s="1"/>
      <c r="G796" s="1"/>
      <c r="H796" s="1"/>
      <c r="I796" s="1"/>
      <c r="J796" s="1"/>
    </row>
    <row r="797" spans="1:10" ht="12.75">
      <c r="A797" s="1"/>
      <c r="B797" s="1"/>
      <c r="C797" s="1"/>
      <c r="D797" s="1"/>
      <c r="E797" s="1"/>
      <c r="F797" s="1"/>
      <c r="G797" s="1"/>
      <c r="H797" s="1"/>
      <c r="I797" s="1"/>
      <c r="J797" s="1"/>
    </row>
    <row r="798" spans="1:10" ht="12.75">
      <c r="A798" s="1"/>
      <c r="B798" s="1"/>
      <c r="C798" s="1"/>
      <c r="D798" s="1"/>
      <c r="E798" s="1"/>
      <c r="F798" s="1"/>
      <c r="G798" s="1"/>
      <c r="H798" s="1"/>
      <c r="I798" s="1"/>
      <c r="J798" s="1"/>
    </row>
    <row r="799" spans="1:10" ht="12.75">
      <c r="A799" s="1"/>
      <c r="B799" s="1"/>
      <c r="C799" s="1"/>
      <c r="D799" s="1"/>
      <c r="E799" s="1"/>
      <c r="F799" s="1"/>
      <c r="G799" s="1"/>
      <c r="H799" s="1"/>
      <c r="I799" s="1"/>
      <c r="J799" s="1"/>
    </row>
    <row r="800" spans="1:10" ht="12.75">
      <c r="A800" s="1"/>
      <c r="B800" s="1"/>
      <c r="C800" s="1"/>
      <c r="D800" s="1"/>
      <c r="E800" s="1"/>
      <c r="F800" s="1"/>
      <c r="G800" s="1"/>
      <c r="H800" s="1"/>
      <c r="I800" s="1"/>
      <c r="J800" s="1"/>
    </row>
    <row r="801" spans="1:10" ht="12.75">
      <c r="A801" s="1"/>
      <c r="B801" s="1"/>
      <c r="C801" s="1"/>
      <c r="D801" s="1"/>
      <c r="E801" s="1"/>
      <c r="F801" s="1"/>
      <c r="G801" s="1"/>
      <c r="H801" s="1"/>
      <c r="I801" s="1"/>
      <c r="J801" s="1"/>
    </row>
    <row r="802" spans="1:10" ht="12.75">
      <c r="A802" s="1"/>
      <c r="B802" s="1"/>
      <c r="C802" s="1"/>
      <c r="D802" s="1"/>
      <c r="E802" s="1"/>
      <c r="F802" s="1"/>
      <c r="G802" s="1"/>
      <c r="H802" s="1"/>
      <c r="I802" s="1"/>
      <c r="J802" s="1"/>
    </row>
    <row r="803" spans="1:10" ht="12.75">
      <c r="A803" s="1"/>
      <c r="B803" s="1"/>
      <c r="C803" s="1"/>
      <c r="D803" s="1"/>
      <c r="E803" s="1"/>
      <c r="F803" s="1"/>
      <c r="G803" s="1"/>
      <c r="H803" s="1"/>
      <c r="I803" s="1"/>
      <c r="J803" s="1"/>
    </row>
    <row r="804" spans="1:10" ht="12.75">
      <c r="A804" s="1"/>
      <c r="B804" s="1"/>
      <c r="C804" s="1"/>
      <c r="D804" s="1"/>
      <c r="E804" s="1"/>
      <c r="F804" s="1"/>
      <c r="G804" s="1"/>
      <c r="H804" s="1"/>
      <c r="I804" s="1"/>
      <c r="J804" s="1"/>
    </row>
    <row r="805" spans="1:10" ht="12.75">
      <c r="A805" s="1"/>
      <c r="B805" s="1"/>
      <c r="C805" s="1"/>
      <c r="D805" s="1"/>
      <c r="E805" s="1"/>
      <c r="F805" s="1"/>
      <c r="G805" s="1"/>
      <c r="H805" s="1"/>
      <c r="I805" s="1"/>
      <c r="J805" s="1"/>
    </row>
    <row r="806" spans="1:10" ht="12.75">
      <c r="A806" s="1"/>
      <c r="B806" s="1"/>
      <c r="C806" s="1"/>
      <c r="D806" s="1"/>
      <c r="E806" s="1"/>
      <c r="F806" s="1"/>
      <c r="G806" s="1"/>
      <c r="H806" s="1"/>
      <c r="I806" s="1"/>
      <c r="J806" s="1"/>
    </row>
    <row r="807" spans="1:10" ht="12.75">
      <c r="A807" s="1"/>
      <c r="B807" s="1"/>
      <c r="C807" s="1"/>
      <c r="D807" s="1"/>
      <c r="E807" s="1"/>
      <c r="F807" s="1"/>
      <c r="G807" s="1"/>
      <c r="H807" s="1"/>
      <c r="I807" s="1"/>
      <c r="J807" s="1"/>
    </row>
    <row r="808" spans="1:10" ht="12.75">
      <c r="A808" s="1"/>
      <c r="B808" s="1"/>
      <c r="C808" s="1"/>
      <c r="D808" s="1"/>
      <c r="E808" s="1"/>
      <c r="F808" s="1"/>
      <c r="G808" s="1"/>
      <c r="H808" s="1"/>
      <c r="I808" s="1"/>
      <c r="J808" s="1"/>
    </row>
    <row r="809" spans="1:10" ht="12.75">
      <c r="A809" s="1"/>
      <c r="B809" s="1"/>
      <c r="C809" s="1"/>
      <c r="D809" s="1"/>
      <c r="E809" s="1"/>
      <c r="F809" s="1"/>
      <c r="G809" s="1"/>
      <c r="H809" s="1"/>
      <c r="I809" s="1"/>
      <c r="J809" s="1"/>
    </row>
    <row r="810" spans="1:10" ht="12.75">
      <c r="A810" s="1"/>
      <c r="B810" s="1"/>
      <c r="C810" s="1"/>
      <c r="D810" s="1"/>
      <c r="E810" s="1"/>
      <c r="F810" s="1"/>
      <c r="G810" s="1"/>
      <c r="H810" s="1"/>
      <c r="I810" s="1"/>
      <c r="J810" s="1"/>
    </row>
    <row r="811" spans="1:10" ht="12.75">
      <c r="A811" s="1"/>
      <c r="B811" s="1"/>
      <c r="C811" s="1"/>
      <c r="D811" s="1"/>
      <c r="E811" s="1"/>
      <c r="F811" s="1"/>
      <c r="G811" s="1"/>
      <c r="H811" s="1"/>
      <c r="I811" s="1"/>
      <c r="J811" s="1"/>
    </row>
    <row r="812" spans="1:10" ht="12.75">
      <c r="A812" s="1"/>
      <c r="B812" s="1"/>
      <c r="C812" s="1"/>
      <c r="D812" s="1"/>
      <c r="E812" s="1"/>
      <c r="F812" s="1"/>
      <c r="G812" s="1"/>
      <c r="H812" s="1"/>
      <c r="I812" s="1"/>
      <c r="J812" s="1"/>
    </row>
    <row r="813" spans="1:10" ht="12.75">
      <c r="A813" s="1"/>
      <c r="B813" s="1"/>
      <c r="C813" s="1"/>
      <c r="D813" s="1"/>
      <c r="E813" s="1"/>
      <c r="F813" s="1"/>
      <c r="G813" s="1"/>
      <c r="H813" s="1"/>
      <c r="I813" s="1"/>
      <c r="J813" s="1"/>
    </row>
    <row r="814" spans="1:10" ht="12.75">
      <c r="A814" s="1"/>
      <c r="B814" s="1"/>
      <c r="C814" s="1"/>
      <c r="D814" s="1"/>
      <c r="E814" s="1"/>
      <c r="F814" s="1"/>
      <c r="G814" s="1"/>
      <c r="H814" s="1"/>
      <c r="I814" s="1"/>
      <c r="J814" s="1"/>
    </row>
    <row r="815" spans="1:10" ht="12.75">
      <c r="A815" s="1"/>
      <c r="B815" s="1"/>
      <c r="C815" s="1"/>
      <c r="D815" s="1"/>
      <c r="E815" s="1"/>
      <c r="F815" s="1"/>
      <c r="G815" s="1"/>
      <c r="H815" s="1"/>
      <c r="I815" s="1"/>
      <c r="J815" s="1"/>
    </row>
    <row r="816" spans="1:10" ht="12.75">
      <c r="A816" s="1"/>
      <c r="B816" s="1"/>
      <c r="C816" s="1"/>
      <c r="D816" s="1"/>
      <c r="E816" s="1"/>
      <c r="F816" s="1"/>
      <c r="G816" s="1"/>
      <c r="H816" s="1"/>
      <c r="I816" s="1"/>
      <c r="J816" s="1"/>
    </row>
    <row r="817" spans="1:10" ht="12.75">
      <c r="A817" s="1"/>
      <c r="B817" s="1"/>
      <c r="C817" s="1"/>
      <c r="D817" s="1"/>
      <c r="E817" s="1"/>
      <c r="F817" s="1"/>
      <c r="G817" s="1"/>
      <c r="H817" s="1"/>
      <c r="I817" s="1"/>
      <c r="J817" s="1"/>
    </row>
    <row r="818" spans="1:10" ht="12.75">
      <c r="A818" s="1"/>
      <c r="B818" s="1"/>
      <c r="C818" s="1"/>
      <c r="D818" s="1"/>
      <c r="E818" s="1"/>
      <c r="F818" s="1"/>
      <c r="G818" s="1"/>
      <c r="H818" s="1"/>
      <c r="I818" s="1"/>
      <c r="J818" s="1"/>
    </row>
    <row r="819" spans="1:10" ht="12.75">
      <c r="A819" s="1"/>
      <c r="B819" s="1"/>
      <c r="C819" s="1"/>
      <c r="D819" s="1"/>
      <c r="E819" s="1"/>
      <c r="F819" s="1"/>
      <c r="G819" s="1"/>
      <c r="H819" s="1"/>
      <c r="I819" s="1"/>
      <c r="J819" s="1"/>
    </row>
    <row r="820" spans="1:10" ht="12.75">
      <c r="A820" s="1"/>
      <c r="B820" s="1"/>
      <c r="C820" s="1"/>
      <c r="D820" s="1"/>
      <c r="E820" s="1"/>
      <c r="F820" s="1"/>
      <c r="G820" s="1"/>
      <c r="H820" s="1"/>
      <c r="I820" s="1"/>
      <c r="J820" s="1"/>
    </row>
    <row r="821" spans="1:10" ht="12.75">
      <c r="A821" s="1"/>
      <c r="B821" s="1"/>
      <c r="C821" s="1"/>
      <c r="D821" s="1"/>
      <c r="E821" s="1"/>
      <c r="F821" s="1"/>
      <c r="G821" s="1"/>
      <c r="H821" s="1"/>
      <c r="I821" s="1"/>
      <c r="J821" s="1"/>
    </row>
    <row r="822" spans="1:10" ht="12.75">
      <c r="A822" s="1"/>
      <c r="B822" s="1"/>
      <c r="C822" s="1"/>
      <c r="D822" s="1"/>
      <c r="E822" s="1"/>
      <c r="F822" s="1"/>
      <c r="G822" s="1"/>
      <c r="H822" s="1"/>
      <c r="I822" s="1"/>
      <c r="J822" s="1"/>
    </row>
    <row r="823" spans="1:10" ht="12.75">
      <c r="A823" s="1"/>
      <c r="B823" s="1"/>
      <c r="C823" s="1"/>
      <c r="D823" s="1"/>
      <c r="E823" s="1"/>
      <c r="F823" s="1"/>
      <c r="G823" s="1"/>
      <c r="H823" s="1"/>
      <c r="I823" s="1"/>
      <c r="J823" s="1"/>
    </row>
    <row r="824" spans="1:10" ht="12.75">
      <c r="A824" s="1"/>
      <c r="B824" s="1"/>
      <c r="C824" s="1"/>
      <c r="D824" s="1"/>
      <c r="E824" s="1"/>
      <c r="F824" s="1"/>
      <c r="G824" s="1"/>
      <c r="H824" s="1"/>
      <c r="I824" s="1"/>
      <c r="J824" s="1"/>
    </row>
    <row r="825" spans="1:10" ht="12.75">
      <c r="A825" s="1"/>
      <c r="B825" s="1"/>
      <c r="C825" s="1"/>
      <c r="D825" s="1"/>
      <c r="E825" s="1"/>
      <c r="F825" s="1"/>
      <c r="G825" s="1"/>
      <c r="H825" s="1"/>
      <c r="I825" s="1"/>
      <c r="J825" s="1"/>
    </row>
    <row r="826" spans="1:10" ht="12.75">
      <c r="A826" s="1"/>
      <c r="B826" s="1"/>
      <c r="C826" s="1"/>
      <c r="D826" s="1"/>
      <c r="E826" s="1"/>
      <c r="F826" s="1"/>
      <c r="G826" s="1"/>
      <c r="H826" s="1"/>
      <c r="I826" s="1"/>
      <c r="J826" s="1"/>
    </row>
    <row r="827" spans="1:10" ht="12.75">
      <c r="A827" s="1"/>
      <c r="B827" s="1"/>
      <c r="C827" s="1"/>
      <c r="D827" s="1"/>
      <c r="E827" s="1"/>
      <c r="F827" s="1"/>
      <c r="G827" s="1"/>
      <c r="H827" s="1"/>
      <c r="I827" s="1"/>
      <c r="J827" s="1"/>
    </row>
    <row r="828" spans="1:10" ht="12.75">
      <c r="A828" s="1"/>
      <c r="B828" s="1"/>
      <c r="C828" s="1"/>
      <c r="D828" s="1"/>
      <c r="E828" s="1"/>
      <c r="F828" s="1"/>
      <c r="G828" s="1"/>
      <c r="H828" s="1"/>
      <c r="I828" s="1"/>
      <c r="J828" s="1"/>
    </row>
    <row r="829" spans="1:10" ht="12.75">
      <c r="A829" s="1"/>
      <c r="B829" s="1"/>
      <c r="C829" s="1"/>
      <c r="D829" s="1"/>
      <c r="E829" s="1"/>
      <c r="F829" s="1"/>
      <c r="G829" s="1"/>
      <c r="H829" s="1"/>
      <c r="I829" s="1"/>
      <c r="J829" s="1"/>
    </row>
    <row r="830" spans="1:10" ht="12.75">
      <c r="A830" s="1"/>
      <c r="B830" s="1"/>
      <c r="C830" s="1"/>
      <c r="D830" s="1"/>
      <c r="E830" s="1"/>
      <c r="F830" s="1"/>
      <c r="G830" s="1"/>
      <c r="H830" s="1"/>
      <c r="I830" s="1"/>
      <c r="J830" s="1"/>
    </row>
    <row r="831" spans="1:10" ht="12.75">
      <c r="A831" s="1"/>
      <c r="B831" s="1"/>
      <c r="C831" s="1"/>
      <c r="D831" s="1"/>
      <c r="E831" s="1"/>
      <c r="F831" s="1"/>
      <c r="G831" s="1"/>
      <c r="H831" s="1"/>
      <c r="I831" s="1"/>
      <c r="J831" s="1"/>
    </row>
    <row r="832" spans="1:10" ht="12.75">
      <c r="A832" s="1"/>
      <c r="B832" s="1"/>
      <c r="C832" s="1"/>
      <c r="D832" s="1"/>
      <c r="E832" s="1"/>
      <c r="F832" s="1"/>
      <c r="G832" s="1"/>
      <c r="H832" s="1"/>
      <c r="I832" s="1"/>
      <c r="J832" s="1"/>
    </row>
    <row r="833" spans="1:10" ht="12.75">
      <c r="A833" s="1"/>
      <c r="B833" s="1"/>
      <c r="C833" s="1"/>
      <c r="D833" s="1"/>
      <c r="E833" s="1"/>
      <c r="F833" s="1"/>
      <c r="G833" s="1"/>
      <c r="H833" s="1"/>
      <c r="I833" s="1"/>
      <c r="J833" s="1"/>
    </row>
    <row r="834" spans="1:10" ht="12.75">
      <c r="A834" s="1"/>
      <c r="B834" s="1"/>
      <c r="C834" s="1"/>
      <c r="D834" s="1"/>
      <c r="E834" s="1"/>
      <c r="F834" s="1"/>
      <c r="G834" s="1"/>
      <c r="H834" s="1"/>
      <c r="I834" s="1"/>
      <c r="J834" s="1"/>
    </row>
    <row r="835" spans="1:10" ht="12.75">
      <c r="A835" s="1"/>
      <c r="B835" s="1"/>
      <c r="C835" s="1"/>
      <c r="D835" s="1"/>
      <c r="E835" s="1"/>
      <c r="F835" s="1"/>
      <c r="G835" s="1"/>
      <c r="H835" s="1"/>
      <c r="I835" s="1"/>
      <c r="J835" s="1"/>
    </row>
    <row r="836" spans="1:10" ht="12.75">
      <c r="A836" s="1"/>
      <c r="B836" s="1"/>
      <c r="C836" s="1"/>
      <c r="D836" s="1"/>
      <c r="E836" s="1"/>
      <c r="F836" s="1"/>
      <c r="G836" s="1"/>
      <c r="H836" s="1"/>
      <c r="I836" s="1"/>
      <c r="J836" s="1"/>
    </row>
    <row r="837" spans="1:10" ht="12.75">
      <c r="A837" s="1"/>
      <c r="B837" s="1"/>
      <c r="C837" s="1"/>
      <c r="D837" s="1"/>
      <c r="E837" s="1"/>
      <c r="F837" s="1"/>
      <c r="G837" s="1"/>
      <c r="H837" s="1"/>
      <c r="I837" s="1"/>
      <c r="J837" s="1"/>
    </row>
    <row r="838" spans="1:10" ht="12.75">
      <c r="A838" s="1"/>
      <c r="B838" s="1"/>
      <c r="C838" s="1"/>
      <c r="D838" s="1"/>
      <c r="E838" s="1"/>
      <c r="F838" s="1"/>
      <c r="G838" s="1"/>
      <c r="H838" s="1"/>
      <c r="I838" s="1"/>
      <c r="J838" s="1"/>
    </row>
    <row r="839" spans="1:10" ht="12.75">
      <c r="A839" s="1"/>
      <c r="B839" s="1"/>
      <c r="C839" s="1"/>
      <c r="D839" s="1"/>
      <c r="E839" s="1"/>
      <c r="F839" s="1"/>
      <c r="G839" s="1"/>
      <c r="H839" s="1"/>
      <c r="I839" s="1"/>
      <c r="J839" s="1"/>
    </row>
    <row r="840" spans="1:10" ht="12.75">
      <c r="A840" s="1"/>
      <c r="B840" s="1"/>
      <c r="C840" s="1"/>
      <c r="D840" s="1"/>
      <c r="E840" s="1"/>
      <c r="F840" s="1"/>
      <c r="G840" s="1"/>
      <c r="H840" s="1"/>
      <c r="I840" s="1"/>
      <c r="J840" s="1"/>
    </row>
    <row r="841" spans="1:10" ht="12.75">
      <c r="A841" s="1"/>
      <c r="B841" s="1"/>
      <c r="C841" s="1"/>
      <c r="D841" s="1"/>
      <c r="E841" s="1"/>
      <c r="F841" s="1"/>
      <c r="G841" s="1"/>
      <c r="H841" s="1"/>
      <c r="I841" s="1"/>
      <c r="J841" s="1"/>
    </row>
    <row r="842" spans="1:10" ht="12.75">
      <c r="A842" s="1"/>
      <c r="B842" s="1"/>
      <c r="C842" s="1"/>
      <c r="D842" s="1"/>
      <c r="E842" s="1"/>
      <c r="F842" s="1"/>
      <c r="G842" s="1"/>
      <c r="H842" s="1"/>
      <c r="I842" s="1"/>
      <c r="J842" s="1"/>
    </row>
    <row r="843" spans="1:10" ht="12.75">
      <c r="A843" s="1"/>
      <c r="B843" s="1"/>
      <c r="C843" s="1"/>
      <c r="D843" s="1"/>
      <c r="E843" s="1"/>
      <c r="F843" s="1"/>
      <c r="G843" s="1"/>
      <c r="H843" s="1"/>
      <c r="I843" s="1"/>
      <c r="J843" s="1"/>
    </row>
    <row r="844" spans="1:10" ht="12.75">
      <c r="A844" s="1"/>
      <c r="B844" s="1"/>
      <c r="C844" s="1"/>
      <c r="D844" s="1"/>
      <c r="E844" s="1"/>
      <c r="F844" s="1"/>
      <c r="G844" s="1"/>
      <c r="H844" s="1"/>
      <c r="I844" s="1"/>
      <c r="J844" s="1"/>
    </row>
    <row r="845" spans="1:10" ht="12.75">
      <c r="A845" s="1"/>
      <c r="B845" s="1"/>
      <c r="C845" s="1"/>
      <c r="D845" s="1"/>
      <c r="E845" s="1"/>
      <c r="F845" s="1"/>
      <c r="G845" s="1"/>
      <c r="H845" s="1"/>
      <c r="I845" s="1"/>
      <c r="J845" s="1"/>
    </row>
    <row r="846" spans="1:10" ht="12.75">
      <c r="A846" s="1"/>
      <c r="B846" s="1"/>
      <c r="C846" s="1"/>
      <c r="D846" s="1"/>
      <c r="E846" s="1"/>
      <c r="F846" s="1"/>
      <c r="G846" s="1"/>
      <c r="H846" s="1"/>
      <c r="I846" s="1"/>
      <c r="J846" s="1"/>
    </row>
    <row r="847" spans="1:10" ht="12.75">
      <c r="A847" s="1"/>
      <c r="B847" s="1"/>
      <c r="C847" s="1"/>
      <c r="D847" s="1"/>
      <c r="E847" s="1"/>
      <c r="F847" s="1"/>
      <c r="G847" s="1"/>
      <c r="H847" s="1"/>
      <c r="I847" s="1"/>
      <c r="J847" s="1"/>
    </row>
    <row r="848" spans="1:10" ht="12.75">
      <c r="A848" s="1"/>
      <c r="B848" s="1"/>
      <c r="C848" s="1"/>
      <c r="D848" s="1"/>
      <c r="E848" s="1"/>
      <c r="F848" s="1"/>
      <c r="G848" s="1"/>
      <c r="H848" s="1"/>
      <c r="I848" s="1"/>
      <c r="J848" s="1"/>
    </row>
    <row r="849" spans="1:10" ht="12.75">
      <c r="A849" s="1"/>
      <c r="B849" s="1"/>
      <c r="C849" s="1"/>
      <c r="D849" s="1"/>
      <c r="E849" s="1"/>
      <c r="F849" s="1"/>
      <c r="G849" s="1"/>
      <c r="H849" s="1"/>
      <c r="I849" s="1"/>
      <c r="J849" s="1"/>
    </row>
    <row r="850" spans="1:10" ht="12.75">
      <c r="A850" s="1"/>
      <c r="B850" s="1"/>
      <c r="C850" s="1"/>
      <c r="D850" s="1"/>
      <c r="E850" s="1"/>
      <c r="F850" s="1"/>
      <c r="G850" s="1"/>
      <c r="H850" s="1"/>
      <c r="I850" s="1"/>
      <c r="J850" s="1"/>
    </row>
    <row r="851" spans="1:10" ht="12.75">
      <c r="A851" s="1"/>
      <c r="B851" s="1"/>
      <c r="C851" s="1"/>
      <c r="D851" s="1"/>
      <c r="E851" s="1"/>
      <c r="F851" s="1"/>
      <c r="G851" s="1"/>
      <c r="H851" s="1"/>
      <c r="I851" s="1"/>
      <c r="J851" s="1"/>
    </row>
    <row r="852" spans="1:10" ht="12.75">
      <c r="A852" s="1"/>
      <c r="B852" s="1"/>
      <c r="C852" s="1"/>
      <c r="D852" s="1"/>
      <c r="E852" s="1"/>
      <c r="F852" s="1"/>
      <c r="G852" s="1"/>
      <c r="H852" s="1"/>
      <c r="I852" s="1"/>
      <c r="J852" s="1"/>
    </row>
    <row r="853" spans="1:10" ht="12.75">
      <c r="A853" s="1"/>
      <c r="B853" s="1"/>
      <c r="C853" s="1"/>
      <c r="D853" s="1"/>
      <c r="E853" s="1"/>
      <c r="F853" s="1"/>
      <c r="G853" s="1"/>
      <c r="H853" s="1"/>
      <c r="I853" s="1"/>
      <c r="J853" s="1"/>
    </row>
    <row r="854" spans="1:10" ht="12.75">
      <c r="A854" s="1"/>
      <c r="B854" s="1"/>
      <c r="C854" s="1"/>
      <c r="D854" s="1"/>
      <c r="E854" s="1"/>
      <c r="F854" s="1"/>
      <c r="G854" s="1"/>
      <c r="H854" s="1"/>
      <c r="I854" s="1"/>
      <c r="J854" s="1"/>
    </row>
    <row r="855" spans="1:10" ht="12.75">
      <c r="A855" s="1"/>
      <c r="B855" s="1"/>
      <c r="C855" s="1"/>
      <c r="D855" s="1"/>
      <c r="E855" s="1"/>
      <c r="F855" s="1"/>
      <c r="G855" s="1"/>
      <c r="H855" s="1"/>
      <c r="I855" s="1"/>
      <c r="J855" s="1"/>
    </row>
    <row r="856" spans="1:10" ht="12.75">
      <c r="A856" s="1"/>
      <c r="B856" s="1"/>
      <c r="C856" s="1"/>
      <c r="D856" s="1"/>
      <c r="E856" s="1"/>
      <c r="F856" s="1"/>
      <c r="G856" s="1"/>
      <c r="H856" s="1"/>
      <c r="I856" s="1"/>
      <c r="J856" s="1"/>
    </row>
    <row r="857" spans="1:10" ht="12.75">
      <c r="A857" s="1"/>
      <c r="B857" s="1"/>
      <c r="C857" s="1"/>
      <c r="D857" s="1"/>
      <c r="E857" s="1"/>
      <c r="F857" s="1"/>
      <c r="G857" s="1"/>
      <c r="H857" s="1"/>
      <c r="I857" s="1"/>
      <c r="J857" s="1"/>
    </row>
    <row r="858" spans="1:10" ht="12.75">
      <c r="A858" s="1"/>
      <c r="B858" s="1"/>
      <c r="C858" s="1"/>
      <c r="D858" s="1"/>
      <c r="E858" s="1"/>
      <c r="F858" s="1"/>
      <c r="G858" s="1"/>
      <c r="H858" s="1"/>
      <c r="I858" s="1"/>
      <c r="J858" s="1"/>
    </row>
    <row r="859" spans="1:10" ht="12.75">
      <c r="A859" s="1"/>
      <c r="B859" s="1"/>
      <c r="C859" s="1"/>
      <c r="D859" s="1"/>
      <c r="E859" s="1"/>
      <c r="F859" s="1"/>
      <c r="G859" s="1"/>
      <c r="H859" s="1"/>
      <c r="I859" s="1"/>
      <c r="J859" s="1"/>
    </row>
    <row r="860" spans="1:10" ht="12.75">
      <c r="A860" s="1"/>
      <c r="B860" s="1"/>
      <c r="C860" s="1"/>
      <c r="D860" s="1"/>
      <c r="E860" s="1"/>
      <c r="F860" s="1"/>
      <c r="G860" s="1"/>
      <c r="H860" s="1"/>
      <c r="I860" s="1"/>
      <c r="J860" s="1"/>
    </row>
    <row r="861" spans="1:10" ht="12.75">
      <c r="A861" s="1"/>
      <c r="B861" s="1"/>
      <c r="C861" s="1"/>
      <c r="D861" s="1"/>
      <c r="E861" s="1"/>
      <c r="F861" s="1"/>
      <c r="G861" s="1"/>
      <c r="H861" s="1"/>
      <c r="I861" s="1"/>
      <c r="J861" s="1"/>
    </row>
    <row r="862" spans="1:10" ht="12.75">
      <c r="A862" s="1"/>
      <c r="B862" s="1"/>
      <c r="C862" s="1"/>
      <c r="D862" s="1"/>
      <c r="E862" s="1"/>
      <c r="F862" s="1"/>
      <c r="G862" s="1"/>
      <c r="H862" s="1"/>
      <c r="I862" s="1"/>
      <c r="J862" s="1"/>
    </row>
    <row r="863" spans="1:10" ht="12.75">
      <c r="A863" s="1"/>
      <c r="B863" s="1"/>
      <c r="C863" s="1"/>
      <c r="D863" s="1"/>
      <c r="E863" s="1"/>
      <c r="F863" s="1"/>
      <c r="G863" s="1"/>
      <c r="H863" s="1"/>
      <c r="I863" s="1"/>
      <c r="J863" s="1"/>
    </row>
    <row r="864" spans="1:10" ht="12.75">
      <c r="A864" s="1"/>
      <c r="B864" s="1"/>
      <c r="C864" s="1"/>
      <c r="D864" s="1"/>
      <c r="E864" s="1"/>
      <c r="F864" s="1"/>
      <c r="G864" s="1"/>
      <c r="H864" s="1"/>
      <c r="I864" s="1"/>
      <c r="J864" s="1"/>
    </row>
    <row r="865" spans="1:10" ht="12.75">
      <c r="A865" s="1"/>
      <c r="B865" s="1"/>
      <c r="C865" s="1"/>
      <c r="D865" s="1"/>
      <c r="E865" s="1"/>
      <c r="F865" s="1"/>
      <c r="G865" s="1"/>
      <c r="H865" s="1"/>
      <c r="I865" s="1"/>
      <c r="J865" s="1"/>
    </row>
    <row r="866" spans="1:10" ht="12.75">
      <c r="A866" s="1"/>
      <c r="B866" s="1"/>
      <c r="C866" s="1"/>
      <c r="D866" s="1"/>
      <c r="E866" s="1"/>
      <c r="F866" s="1"/>
      <c r="G866" s="1"/>
      <c r="H866" s="1"/>
      <c r="I866" s="1"/>
      <c r="J866" s="1"/>
    </row>
    <row r="867" spans="1:10" ht="12.75">
      <c r="A867" s="1"/>
      <c r="B867" s="1"/>
      <c r="C867" s="1"/>
      <c r="D867" s="1"/>
      <c r="E867" s="1"/>
      <c r="F867" s="1"/>
      <c r="G867" s="1"/>
      <c r="H867" s="1"/>
      <c r="I867" s="1"/>
      <c r="J867" s="1"/>
    </row>
    <row r="868" spans="1:10" ht="12.75">
      <c r="A868" s="1"/>
      <c r="B868" s="1"/>
      <c r="C868" s="1"/>
      <c r="D868" s="1"/>
      <c r="E868" s="1"/>
      <c r="F868" s="1"/>
      <c r="G868" s="1"/>
      <c r="H868" s="1"/>
      <c r="I868" s="1"/>
      <c r="J868" s="1"/>
    </row>
    <row r="869" spans="1:10" ht="12.75">
      <c r="A869" s="1"/>
      <c r="B869" s="1"/>
      <c r="C869" s="1"/>
      <c r="D869" s="1"/>
      <c r="E869" s="1"/>
      <c r="F869" s="1"/>
      <c r="G869" s="1"/>
      <c r="H869" s="1"/>
      <c r="I869" s="1"/>
      <c r="J869" s="1"/>
    </row>
    <row r="870" spans="1:10" ht="12.75">
      <c r="A870" s="1"/>
      <c r="B870" s="1"/>
      <c r="C870" s="1"/>
      <c r="D870" s="1"/>
      <c r="E870" s="1"/>
      <c r="F870" s="1"/>
      <c r="G870" s="1"/>
      <c r="H870" s="1"/>
      <c r="I870" s="1"/>
      <c r="J870" s="1"/>
    </row>
    <row r="871" spans="1:10" ht="12.75">
      <c r="A871" s="1"/>
      <c r="B871" s="1"/>
      <c r="C871" s="1"/>
      <c r="D871" s="1"/>
      <c r="E871" s="1"/>
      <c r="F871" s="1"/>
      <c r="G871" s="1"/>
      <c r="H871" s="1"/>
      <c r="I871" s="1"/>
      <c r="J871" s="1"/>
    </row>
    <row r="872" spans="1:10" ht="12.75">
      <c r="A872" s="1"/>
      <c r="B872" s="1"/>
      <c r="C872" s="1"/>
      <c r="D872" s="1"/>
      <c r="E872" s="1"/>
      <c r="F872" s="1"/>
      <c r="G872" s="1"/>
      <c r="H872" s="1"/>
      <c r="I872" s="1"/>
      <c r="J872" s="1"/>
    </row>
    <row r="873" spans="1:10" ht="12.75">
      <c r="A873" s="1"/>
      <c r="B873" s="1"/>
      <c r="C873" s="1"/>
      <c r="D873" s="1"/>
      <c r="E873" s="1"/>
      <c r="F873" s="1"/>
      <c r="G873" s="1"/>
      <c r="H873" s="1"/>
      <c r="I873" s="1"/>
      <c r="J873" s="1"/>
    </row>
    <row r="874" spans="1:10" ht="12.75">
      <c r="A874" s="1"/>
      <c r="B874" s="1"/>
      <c r="C874" s="1"/>
      <c r="D874" s="1"/>
      <c r="E874" s="1"/>
      <c r="F874" s="1"/>
      <c r="G874" s="1"/>
      <c r="H874" s="1"/>
      <c r="I874" s="1"/>
      <c r="J874" s="1"/>
    </row>
    <row r="875" spans="1:10" ht="12.75">
      <c r="A875" s="1"/>
      <c r="B875" s="1"/>
      <c r="C875" s="1"/>
      <c r="D875" s="1"/>
      <c r="E875" s="1"/>
      <c r="F875" s="1"/>
      <c r="G875" s="1"/>
      <c r="H875" s="1"/>
      <c r="I875" s="1"/>
      <c r="J875" s="1"/>
    </row>
    <row r="876" spans="1:10" ht="12.75">
      <c r="A876" s="1"/>
      <c r="B876" s="1"/>
      <c r="C876" s="1"/>
      <c r="D876" s="1"/>
      <c r="E876" s="1"/>
      <c r="F876" s="1"/>
      <c r="G876" s="1"/>
      <c r="H876" s="1"/>
      <c r="I876" s="1"/>
      <c r="J876" s="1"/>
    </row>
    <row r="877" spans="1:10" ht="12.75">
      <c r="A877" s="1"/>
      <c r="B877" s="1"/>
      <c r="C877" s="1"/>
      <c r="D877" s="1"/>
      <c r="E877" s="1"/>
      <c r="F877" s="1"/>
      <c r="G877" s="1"/>
      <c r="H877" s="1"/>
      <c r="I877" s="1"/>
      <c r="J877" s="1"/>
    </row>
    <row r="878" spans="1:10" ht="12.75">
      <c r="A878" s="1"/>
      <c r="B878" s="1"/>
      <c r="C878" s="1"/>
      <c r="D878" s="1"/>
      <c r="E878" s="1"/>
      <c r="F878" s="1"/>
      <c r="G878" s="1"/>
      <c r="H878" s="1"/>
      <c r="I878" s="1"/>
      <c r="J878" s="1"/>
    </row>
    <row r="879" spans="1:10" ht="12.75">
      <c r="A879" s="1"/>
      <c r="B879" s="1"/>
      <c r="C879" s="1"/>
      <c r="D879" s="1"/>
      <c r="E879" s="1"/>
      <c r="F879" s="1"/>
      <c r="G879" s="1"/>
      <c r="H879" s="1"/>
      <c r="I879" s="1"/>
      <c r="J879" s="1"/>
    </row>
    <row r="880" spans="1:10" ht="12.75">
      <c r="A880" s="1"/>
      <c r="B880" s="1"/>
      <c r="C880" s="1"/>
      <c r="D880" s="1"/>
      <c r="E880" s="1"/>
      <c r="F880" s="1"/>
      <c r="G880" s="1"/>
      <c r="H880" s="1"/>
      <c r="I880" s="1"/>
      <c r="J880" s="1"/>
    </row>
    <row r="881" spans="1:10" ht="12.75">
      <c r="A881" s="1"/>
      <c r="B881" s="1"/>
      <c r="C881" s="1"/>
      <c r="D881" s="1"/>
      <c r="E881" s="1"/>
      <c r="F881" s="1"/>
      <c r="G881" s="1"/>
      <c r="H881" s="1"/>
      <c r="I881" s="1"/>
      <c r="J881" s="1"/>
    </row>
    <row r="882" spans="1:10" ht="12.75">
      <c r="A882" s="1"/>
      <c r="B882" s="1"/>
      <c r="C882" s="1"/>
      <c r="D882" s="1"/>
      <c r="E882" s="1"/>
      <c r="F882" s="1"/>
      <c r="G882" s="1"/>
      <c r="H882" s="1"/>
      <c r="I882" s="1"/>
      <c r="J882" s="1"/>
    </row>
    <row r="883" spans="1:10" ht="12.75">
      <c r="A883" s="1"/>
      <c r="B883" s="1"/>
      <c r="C883" s="1"/>
      <c r="D883" s="1"/>
      <c r="E883" s="1"/>
      <c r="F883" s="1"/>
      <c r="G883" s="1"/>
      <c r="H883" s="1"/>
      <c r="I883" s="1"/>
      <c r="J883" s="1"/>
    </row>
    <row r="884" spans="1:10" ht="12.75">
      <c r="A884" s="1"/>
      <c r="B884" s="1"/>
      <c r="C884" s="1"/>
      <c r="D884" s="1"/>
      <c r="E884" s="1"/>
      <c r="F884" s="1"/>
      <c r="G884" s="1"/>
      <c r="H884" s="1"/>
      <c r="I884" s="1"/>
      <c r="J884" s="1"/>
    </row>
    <row r="885" spans="1:10" ht="12.75">
      <c r="A885" s="1"/>
      <c r="B885" s="1"/>
      <c r="C885" s="1"/>
      <c r="D885" s="1"/>
      <c r="E885" s="1"/>
      <c r="F885" s="1"/>
      <c r="G885" s="1"/>
      <c r="H885" s="1"/>
      <c r="I885" s="1"/>
      <c r="J885" s="1"/>
    </row>
    <row r="886" spans="1:10" ht="12.75">
      <c r="A886" s="1"/>
      <c r="B886" s="1"/>
      <c r="C886" s="1"/>
      <c r="D886" s="1"/>
      <c r="E886" s="1"/>
      <c r="F886" s="1"/>
      <c r="G886" s="1"/>
      <c r="H886" s="1"/>
      <c r="I886" s="1"/>
      <c r="J886" s="1"/>
    </row>
    <row r="887" spans="1:10" ht="12.75">
      <c r="A887" s="1"/>
      <c r="B887" s="1"/>
      <c r="C887" s="1"/>
      <c r="D887" s="1"/>
      <c r="E887" s="1"/>
      <c r="F887" s="1"/>
      <c r="G887" s="1"/>
      <c r="H887" s="1"/>
      <c r="I887" s="1"/>
      <c r="J887" s="1"/>
    </row>
    <row r="888" spans="1:10" ht="12.75">
      <c r="A888" s="1"/>
      <c r="B888" s="1"/>
      <c r="C888" s="1"/>
      <c r="D888" s="1"/>
      <c r="E888" s="1"/>
      <c r="F888" s="1"/>
      <c r="G888" s="1"/>
      <c r="H888" s="1"/>
      <c r="I888" s="1"/>
      <c r="J888" s="1"/>
    </row>
    <row r="889" spans="1:10" ht="12.75">
      <c r="A889" s="1"/>
      <c r="B889" s="1"/>
      <c r="C889" s="1"/>
      <c r="D889" s="1"/>
      <c r="E889" s="1"/>
      <c r="F889" s="1"/>
      <c r="G889" s="1"/>
      <c r="H889" s="1"/>
      <c r="I889" s="1"/>
      <c r="J889" s="1"/>
    </row>
    <row r="890" spans="1:10" ht="12.75">
      <c r="A890" s="1"/>
      <c r="B890" s="1"/>
      <c r="C890" s="1"/>
      <c r="D890" s="1"/>
      <c r="E890" s="1"/>
      <c r="F890" s="1"/>
      <c r="G890" s="1"/>
      <c r="H890" s="1"/>
      <c r="I890" s="1"/>
      <c r="J890" s="1"/>
    </row>
    <row r="891" spans="1:10" ht="12.75">
      <c r="A891" s="1"/>
      <c r="B891" s="1"/>
      <c r="C891" s="1"/>
      <c r="D891" s="1"/>
      <c r="E891" s="1"/>
      <c r="F891" s="1"/>
      <c r="G891" s="1"/>
      <c r="H891" s="1"/>
      <c r="I891" s="1"/>
      <c r="J891" s="1"/>
    </row>
    <row r="892" spans="1:10" ht="12.75">
      <c r="A892" s="1"/>
      <c r="B892" s="1"/>
      <c r="C892" s="1"/>
      <c r="D892" s="1"/>
      <c r="E892" s="1"/>
      <c r="F892" s="1"/>
      <c r="G892" s="1"/>
      <c r="H892" s="1"/>
      <c r="I892" s="1"/>
      <c r="J892" s="1"/>
    </row>
    <row r="893" spans="1:10" ht="12.75">
      <c r="A893" s="1"/>
      <c r="B893" s="1"/>
      <c r="C893" s="1"/>
      <c r="D893" s="1"/>
      <c r="E893" s="1"/>
      <c r="F893" s="1"/>
      <c r="G893" s="1"/>
      <c r="H893" s="1"/>
      <c r="I893" s="1"/>
      <c r="J893" s="1"/>
    </row>
    <row r="894" spans="1:10" ht="12.75">
      <c r="A894" s="1"/>
      <c r="B894" s="1"/>
      <c r="C894" s="1"/>
      <c r="D894" s="1"/>
      <c r="E894" s="1"/>
      <c r="F894" s="1"/>
      <c r="G894" s="1"/>
      <c r="H894" s="1"/>
      <c r="I894" s="1"/>
      <c r="J894" s="1"/>
    </row>
    <row r="895" spans="1:10" ht="12.75">
      <c r="A895" s="1"/>
      <c r="B895" s="1"/>
      <c r="C895" s="1"/>
      <c r="D895" s="1"/>
      <c r="E895" s="1"/>
      <c r="F895" s="1"/>
      <c r="G895" s="1"/>
      <c r="H895" s="1"/>
      <c r="I895" s="1"/>
      <c r="J895" s="1"/>
    </row>
    <row r="896" spans="1:10" ht="12.75">
      <c r="A896" s="1"/>
      <c r="B896" s="1"/>
      <c r="C896" s="1"/>
      <c r="D896" s="1"/>
      <c r="E896" s="1"/>
      <c r="F896" s="1"/>
      <c r="G896" s="1"/>
      <c r="H896" s="1"/>
      <c r="I896" s="1"/>
      <c r="J896" s="1"/>
    </row>
    <row r="897" spans="1:10" ht="12.75">
      <c r="A897" s="1"/>
      <c r="B897" s="1"/>
      <c r="C897" s="1"/>
      <c r="D897" s="1"/>
      <c r="E897" s="1"/>
      <c r="F897" s="1"/>
      <c r="G897" s="1"/>
      <c r="H897" s="1"/>
      <c r="I897" s="1"/>
      <c r="J897" s="1"/>
    </row>
    <row r="898" spans="1:10" ht="12.75">
      <c r="A898" s="1"/>
      <c r="B898" s="1"/>
      <c r="C898" s="1"/>
      <c r="D898" s="1"/>
      <c r="E898" s="1"/>
      <c r="F898" s="1"/>
      <c r="G898" s="1"/>
      <c r="H898" s="1"/>
      <c r="I898" s="1"/>
      <c r="J898" s="1"/>
    </row>
    <row r="899" spans="1:10" ht="12.75">
      <c r="A899" s="1"/>
      <c r="B899" s="1"/>
      <c r="C899" s="1"/>
      <c r="D899" s="1"/>
      <c r="E899" s="1"/>
      <c r="F899" s="1"/>
      <c r="G899" s="1"/>
      <c r="H899" s="1"/>
      <c r="I899" s="1"/>
      <c r="J899" s="1"/>
    </row>
    <row r="900" spans="1:10" ht="12.75">
      <c r="A900" s="1"/>
      <c r="B900" s="1"/>
      <c r="C900" s="1"/>
      <c r="D900" s="1"/>
      <c r="E900" s="1"/>
      <c r="F900" s="1"/>
      <c r="G900" s="1"/>
      <c r="H900" s="1"/>
      <c r="I900" s="1"/>
      <c r="J900" s="1"/>
    </row>
    <row r="901" spans="1:10" ht="12.75">
      <c r="A901" s="1"/>
      <c r="B901" s="1"/>
      <c r="C901" s="1"/>
      <c r="D901" s="1"/>
      <c r="E901" s="1"/>
      <c r="F901" s="1"/>
      <c r="G901" s="1"/>
      <c r="H901" s="1"/>
      <c r="I901" s="1"/>
      <c r="J901" s="1"/>
    </row>
    <row r="902" spans="1:10" ht="12.75">
      <c r="A902" s="1"/>
      <c r="B902" s="1"/>
      <c r="C902" s="1"/>
      <c r="D902" s="1"/>
      <c r="E902" s="1"/>
      <c r="F902" s="1"/>
      <c r="G902" s="1"/>
      <c r="H902" s="1"/>
      <c r="I902" s="1"/>
      <c r="J902" s="1"/>
    </row>
    <row r="903" spans="1:10" ht="12.75">
      <c r="A903" s="1"/>
      <c r="B903" s="1"/>
      <c r="C903" s="1"/>
      <c r="D903" s="1"/>
      <c r="E903" s="1"/>
      <c r="F903" s="1"/>
      <c r="G903" s="1"/>
      <c r="H903" s="1"/>
      <c r="I903" s="1"/>
      <c r="J903" s="1"/>
    </row>
    <row r="904" spans="1:10" ht="12.75">
      <c r="A904" s="1"/>
      <c r="B904" s="1"/>
      <c r="C904" s="1"/>
      <c r="D904" s="1"/>
      <c r="E904" s="1"/>
      <c r="F904" s="1"/>
      <c r="G904" s="1"/>
      <c r="H904" s="1"/>
      <c r="I904" s="1"/>
      <c r="J904" s="1"/>
    </row>
    <row r="905" spans="1:10" ht="12.75">
      <c r="A905" s="1"/>
      <c r="B905" s="1"/>
      <c r="C905" s="1"/>
      <c r="D905" s="1"/>
      <c r="E905" s="1"/>
      <c r="F905" s="1"/>
      <c r="G905" s="1"/>
      <c r="H905" s="1"/>
      <c r="I905" s="1"/>
      <c r="J905" s="1"/>
    </row>
    <row r="906" spans="1:10" ht="12.75">
      <c r="A906" s="1"/>
      <c r="B906" s="1"/>
      <c r="C906" s="1"/>
      <c r="D906" s="1"/>
      <c r="E906" s="1"/>
      <c r="F906" s="1"/>
      <c r="G906" s="1"/>
      <c r="H906" s="1"/>
      <c r="I906" s="1"/>
      <c r="J906" s="1"/>
    </row>
    <row r="907" spans="1:10" ht="12.75">
      <c r="A907" s="1"/>
      <c r="B907" s="1"/>
      <c r="C907" s="1"/>
      <c r="D907" s="1"/>
      <c r="E907" s="1"/>
      <c r="F907" s="1"/>
      <c r="G907" s="1"/>
      <c r="H907" s="1"/>
      <c r="I907" s="1"/>
      <c r="J907" s="1"/>
    </row>
    <row r="908" spans="1:10" ht="12.75">
      <c r="A908" s="1"/>
      <c r="B908" s="1"/>
      <c r="C908" s="1"/>
      <c r="D908" s="1"/>
      <c r="E908" s="1"/>
      <c r="F908" s="1"/>
      <c r="G908" s="1"/>
      <c r="H908" s="1"/>
      <c r="I908" s="1"/>
      <c r="J908" s="1"/>
    </row>
    <row r="909" spans="1:10" ht="12.75">
      <c r="A909" s="1"/>
      <c r="B909" s="1"/>
      <c r="C909" s="1"/>
      <c r="D909" s="1"/>
      <c r="E909" s="1"/>
      <c r="F909" s="1"/>
      <c r="G909" s="1"/>
      <c r="H909" s="1"/>
      <c r="I909" s="1"/>
      <c r="J909" s="1"/>
    </row>
    <row r="910" spans="1:10" ht="12.75">
      <c r="A910" s="1"/>
      <c r="B910" s="1"/>
      <c r="C910" s="1"/>
      <c r="D910" s="1"/>
      <c r="E910" s="1"/>
      <c r="F910" s="1"/>
      <c r="G910" s="1"/>
      <c r="H910" s="1"/>
      <c r="I910" s="1"/>
      <c r="J910" s="1"/>
    </row>
    <row r="911" spans="1:10" ht="12.75">
      <c r="A911" s="1"/>
      <c r="B911" s="1"/>
      <c r="C911" s="1"/>
      <c r="D911" s="1"/>
      <c r="E911" s="1"/>
      <c r="F911" s="1"/>
      <c r="G911" s="1"/>
      <c r="H911" s="1"/>
      <c r="I911" s="1"/>
      <c r="J911" s="1"/>
    </row>
    <row r="912" spans="1:10" ht="12.75">
      <c r="A912" s="1"/>
      <c r="B912" s="1"/>
      <c r="C912" s="1"/>
      <c r="D912" s="1"/>
      <c r="E912" s="1"/>
      <c r="F912" s="1"/>
      <c r="G912" s="1"/>
      <c r="H912" s="1"/>
      <c r="I912" s="1"/>
      <c r="J912" s="1"/>
    </row>
    <row r="913" spans="1:10" ht="12.75">
      <c r="A913" s="1"/>
      <c r="B913" s="1"/>
      <c r="C913" s="1"/>
      <c r="D913" s="1"/>
      <c r="E913" s="1"/>
      <c r="F913" s="1"/>
      <c r="G913" s="1"/>
      <c r="H913" s="1"/>
      <c r="I913" s="1"/>
      <c r="J913" s="1"/>
    </row>
    <row r="914" spans="1:10" ht="12.75">
      <c r="A914" s="1"/>
      <c r="B914" s="1"/>
      <c r="C914" s="1"/>
      <c r="D914" s="1"/>
      <c r="E914" s="1"/>
      <c r="F914" s="1"/>
      <c r="G914" s="1"/>
      <c r="H914" s="1"/>
      <c r="I914" s="1"/>
      <c r="J914" s="1"/>
    </row>
    <row r="915" spans="1:10" ht="12.75">
      <c r="A915" s="1"/>
      <c r="B915" s="1"/>
      <c r="C915" s="1"/>
      <c r="D915" s="1"/>
      <c r="E915" s="1"/>
      <c r="F915" s="1"/>
      <c r="G915" s="1"/>
      <c r="H915" s="1"/>
      <c r="I915" s="1"/>
      <c r="J915" s="1"/>
    </row>
    <row r="916" spans="1:10" ht="12.75">
      <c r="A916" s="1"/>
      <c r="B916" s="1"/>
      <c r="C916" s="1"/>
      <c r="D916" s="1"/>
      <c r="E916" s="1"/>
      <c r="F916" s="1"/>
      <c r="G916" s="1"/>
      <c r="H916" s="1"/>
      <c r="I916" s="1"/>
      <c r="J916" s="1"/>
    </row>
    <row r="917" spans="1:10" ht="12.75">
      <c r="A917" s="1"/>
      <c r="B917" s="1"/>
      <c r="C917" s="1"/>
      <c r="D917" s="1"/>
      <c r="E917" s="1"/>
      <c r="F917" s="1"/>
      <c r="G917" s="1"/>
      <c r="H917" s="1"/>
      <c r="I917" s="1"/>
      <c r="J917" s="1"/>
    </row>
    <row r="918" spans="1:10" ht="12.75">
      <c r="A918" s="1"/>
      <c r="B918" s="1"/>
      <c r="C918" s="1"/>
      <c r="D918" s="1"/>
      <c r="E918" s="1"/>
      <c r="F918" s="1"/>
      <c r="G918" s="1"/>
      <c r="H918" s="1"/>
      <c r="I918" s="1"/>
      <c r="J918" s="1"/>
    </row>
    <row r="919" spans="1:10" ht="12.75">
      <c r="A919" s="1"/>
      <c r="B919" s="1"/>
      <c r="C919" s="1"/>
      <c r="D919" s="1"/>
      <c r="E919" s="1"/>
      <c r="F919" s="1"/>
      <c r="G919" s="1"/>
      <c r="H919" s="1"/>
      <c r="I919" s="1"/>
      <c r="J919" s="1"/>
    </row>
    <row r="920" spans="1:10" ht="12.75">
      <c r="A920" s="1"/>
      <c r="B920" s="1"/>
      <c r="C920" s="1"/>
      <c r="D920" s="1"/>
      <c r="E920" s="1"/>
      <c r="F920" s="1"/>
      <c r="G920" s="1"/>
      <c r="H920" s="1"/>
      <c r="I920" s="1"/>
      <c r="J920" s="1"/>
    </row>
    <row r="921" spans="1:10" ht="12.75">
      <c r="A921" s="1"/>
      <c r="B921" s="1"/>
      <c r="C921" s="1"/>
      <c r="D921" s="1"/>
      <c r="E921" s="1"/>
      <c r="F921" s="1"/>
      <c r="G921" s="1"/>
      <c r="H921" s="1"/>
      <c r="I921" s="1"/>
      <c r="J921" s="1"/>
    </row>
    <row r="922" spans="1:10" ht="12.75">
      <c r="A922" s="1"/>
      <c r="B922" s="1"/>
      <c r="C922" s="1"/>
      <c r="D922" s="1"/>
      <c r="E922" s="1"/>
      <c r="F922" s="1"/>
      <c r="G922" s="1"/>
      <c r="H922" s="1"/>
      <c r="I922" s="1"/>
      <c r="J922" s="1"/>
    </row>
    <row r="923" spans="1:10" ht="12.75">
      <c r="A923" s="1"/>
      <c r="B923" s="1"/>
      <c r="C923" s="1"/>
      <c r="D923" s="1"/>
      <c r="E923" s="1"/>
      <c r="F923" s="1"/>
      <c r="G923" s="1"/>
      <c r="H923" s="1"/>
      <c r="I923" s="1"/>
      <c r="J923" s="1"/>
    </row>
    <row r="924" spans="1:10" ht="12.75">
      <c r="A924" s="1"/>
      <c r="B924" s="1"/>
      <c r="C924" s="1"/>
      <c r="D924" s="1"/>
      <c r="E924" s="1"/>
      <c r="F924" s="1"/>
      <c r="G924" s="1"/>
      <c r="H924" s="1"/>
      <c r="I924" s="1"/>
      <c r="J924" s="1"/>
    </row>
    <row r="925" spans="1:10" ht="12.75">
      <c r="A925" s="1"/>
      <c r="B925" s="1"/>
      <c r="C925" s="1"/>
      <c r="D925" s="1"/>
      <c r="E925" s="1"/>
      <c r="F925" s="1"/>
      <c r="G925" s="1"/>
      <c r="H925" s="1"/>
      <c r="I925" s="1"/>
      <c r="J925" s="1"/>
    </row>
    <row r="926" spans="1:10" ht="12.75">
      <c r="A926" s="1"/>
      <c r="B926" s="1"/>
      <c r="C926" s="1"/>
      <c r="D926" s="1"/>
      <c r="E926" s="1"/>
      <c r="F926" s="1"/>
      <c r="G926" s="1"/>
      <c r="H926" s="1"/>
      <c r="I926" s="1"/>
      <c r="J926" s="1"/>
    </row>
    <row r="927" spans="1:10" ht="12.75">
      <c r="A927" s="1"/>
      <c r="B927" s="1"/>
      <c r="C927" s="1"/>
      <c r="D927" s="1"/>
      <c r="E927" s="1"/>
      <c r="F927" s="1"/>
      <c r="G927" s="1"/>
      <c r="H927" s="1"/>
      <c r="I927" s="1"/>
      <c r="J927" s="1"/>
    </row>
    <row r="928" spans="1:10" ht="12.75">
      <c r="A928" s="1"/>
      <c r="B928" s="1"/>
      <c r="C928" s="1"/>
      <c r="D928" s="1"/>
      <c r="E928" s="1"/>
      <c r="F928" s="1"/>
      <c r="G928" s="1"/>
      <c r="H928" s="1"/>
      <c r="I928" s="1"/>
      <c r="J928" s="1"/>
    </row>
    <row r="929" spans="1:10" ht="12.75">
      <c r="A929" s="1"/>
      <c r="B929" s="1"/>
      <c r="C929" s="1"/>
      <c r="D929" s="1"/>
      <c r="E929" s="1"/>
      <c r="F929" s="1"/>
      <c r="G929" s="1"/>
      <c r="H929" s="1"/>
      <c r="I929" s="1"/>
      <c r="J929" s="1"/>
    </row>
    <row r="930" spans="1:10" ht="12.75">
      <c r="A930" s="1"/>
      <c r="B930" s="1"/>
      <c r="C930" s="1"/>
      <c r="D930" s="1"/>
      <c r="E930" s="1"/>
      <c r="F930" s="1"/>
      <c r="G930" s="1"/>
      <c r="H930" s="1"/>
      <c r="I930" s="1"/>
      <c r="J930" s="1"/>
    </row>
    <row r="931" spans="1:10" ht="12.75">
      <c r="A931" s="1"/>
      <c r="B931" s="1"/>
      <c r="C931" s="1"/>
      <c r="D931" s="1"/>
      <c r="E931" s="1"/>
      <c r="F931" s="1"/>
      <c r="G931" s="1"/>
      <c r="H931" s="1"/>
      <c r="I931" s="1"/>
      <c r="J931" s="1"/>
    </row>
    <row r="932" spans="1:10" ht="12.75">
      <c r="A932" s="1"/>
      <c r="B932" s="1"/>
      <c r="C932" s="1"/>
      <c r="D932" s="1"/>
      <c r="E932" s="1"/>
      <c r="F932" s="1"/>
      <c r="G932" s="1"/>
      <c r="H932" s="1"/>
      <c r="I932" s="1"/>
      <c r="J932" s="1"/>
    </row>
    <row r="933" spans="1:10" ht="12.75">
      <c r="A933" s="1"/>
      <c r="B933" s="1"/>
      <c r="C933" s="1"/>
      <c r="D933" s="1"/>
      <c r="E933" s="1"/>
      <c r="F933" s="1"/>
      <c r="G933" s="1"/>
      <c r="H933" s="1"/>
      <c r="I933" s="1"/>
      <c r="J933" s="1"/>
    </row>
    <row r="934" spans="1:10" ht="12.75">
      <c r="A934" s="1"/>
      <c r="B934" s="1"/>
      <c r="C934" s="1"/>
      <c r="D934" s="1"/>
      <c r="E934" s="1"/>
      <c r="F934" s="1"/>
      <c r="G934" s="1"/>
      <c r="H934" s="1"/>
      <c r="I934" s="1"/>
      <c r="J934" s="1"/>
    </row>
    <row r="935" spans="1:10" ht="12.75">
      <c r="A935" s="1"/>
      <c r="B935" s="1"/>
      <c r="C935" s="1"/>
      <c r="D935" s="1"/>
      <c r="E935" s="1"/>
      <c r="F935" s="1"/>
      <c r="G935" s="1"/>
      <c r="H935" s="1"/>
      <c r="I935" s="1"/>
      <c r="J935" s="1"/>
    </row>
    <row r="936" spans="1:10" ht="12.75">
      <c r="A936" s="1"/>
      <c r="B936" s="1"/>
      <c r="C936" s="1"/>
      <c r="D936" s="1"/>
      <c r="E936" s="1"/>
      <c r="F936" s="1"/>
      <c r="G936" s="1"/>
      <c r="H936" s="1"/>
      <c r="I936" s="1"/>
      <c r="J936" s="1"/>
    </row>
    <row r="937" spans="1:10" ht="12.75">
      <c r="A937" s="1"/>
      <c r="B937" s="1"/>
      <c r="C937" s="1"/>
      <c r="D937" s="1"/>
      <c r="E937" s="1"/>
      <c r="F937" s="1"/>
      <c r="G937" s="1"/>
      <c r="H937" s="1"/>
      <c r="I937" s="1"/>
      <c r="J937" s="1"/>
    </row>
    <row r="938" spans="1:10" ht="12.75">
      <c r="A938" s="1"/>
      <c r="B938" s="1"/>
      <c r="C938" s="1"/>
      <c r="D938" s="1"/>
      <c r="E938" s="1"/>
      <c r="F938" s="1"/>
      <c r="G938" s="1"/>
      <c r="H938" s="1"/>
      <c r="I938" s="1"/>
      <c r="J938" s="1"/>
    </row>
    <row r="939" spans="1:10" ht="12.75">
      <c r="A939" s="1"/>
      <c r="B939" s="1"/>
      <c r="C939" s="1"/>
      <c r="D939" s="1"/>
      <c r="E939" s="1"/>
      <c r="F939" s="1"/>
      <c r="G939" s="1"/>
      <c r="H939" s="1"/>
      <c r="I939" s="1"/>
      <c r="J939" s="1"/>
    </row>
    <row r="940" spans="1:10" ht="12.75">
      <c r="A940" s="1"/>
      <c r="B940" s="1"/>
      <c r="C940" s="1"/>
      <c r="D940" s="1"/>
      <c r="E940" s="1"/>
      <c r="F940" s="1"/>
      <c r="G940" s="1"/>
      <c r="H940" s="1"/>
      <c r="I940" s="1"/>
      <c r="J940" s="1"/>
    </row>
    <row r="941" spans="1:10" ht="12.75">
      <c r="A941" s="1"/>
      <c r="B941" s="1"/>
      <c r="C941" s="1"/>
      <c r="D941" s="1"/>
      <c r="E941" s="1"/>
      <c r="F941" s="1"/>
      <c r="G941" s="1"/>
      <c r="H941" s="1"/>
      <c r="I941" s="1"/>
      <c r="J941" s="1"/>
    </row>
    <row r="942" spans="1:10" ht="12.75">
      <c r="A942" s="1"/>
      <c r="B942" s="1"/>
      <c r="C942" s="1"/>
      <c r="D942" s="1"/>
      <c r="E942" s="1"/>
      <c r="F942" s="1"/>
      <c r="G942" s="1"/>
      <c r="H942" s="1"/>
      <c r="I942" s="1"/>
      <c r="J942" s="1"/>
    </row>
    <row r="943" spans="1:10" ht="12.75">
      <c r="A943" s="1"/>
      <c r="B943" s="1"/>
      <c r="C943" s="1"/>
      <c r="D943" s="1"/>
      <c r="E943" s="1"/>
      <c r="F943" s="1"/>
      <c r="G943" s="1"/>
      <c r="H943" s="1"/>
      <c r="I943" s="1"/>
      <c r="J943" s="1"/>
    </row>
    <row r="944" spans="1:10" ht="12.75">
      <c r="A944" s="1"/>
      <c r="B944" s="1"/>
      <c r="C944" s="1"/>
      <c r="D944" s="1"/>
      <c r="E944" s="1"/>
      <c r="F944" s="1"/>
      <c r="G944" s="1"/>
      <c r="H944" s="1"/>
      <c r="I944" s="1"/>
      <c r="J944" s="1"/>
    </row>
    <row r="945" spans="1:10" ht="12.75">
      <c r="A945" s="1"/>
      <c r="B945" s="1"/>
      <c r="C945" s="1"/>
      <c r="D945" s="1"/>
      <c r="E945" s="1"/>
      <c r="F945" s="1"/>
      <c r="G945" s="1"/>
      <c r="H945" s="1"/>
      <c r="I945" s="1"/>
      <c r="J945" s="1"/>
    </row>
    <row r="946" spans="1:10" ht="12.75">
      <c r="A946" s="1"/>
      <c r="B946" s="1"/>
      <c r="C946" s="1"/>
      <c r="D946" s="1"/>
      <c r="E946" s="1"/>
      <c r="F946" s="1"/>
      <c r="G946" s="1"/>
      <c r="H946" s="1"/>
      <c r="I946" s="1"/>
      <c r="J946" s="1"/>
    </row>
    <row r="947" spans="1:10" ht="12.75">
      <c r="A947" s="1"/>
      <c r="B947" s="1"/>
      <c r="C947" s="1"/>
      <c r="D947" s="1"/>
      <c r="E947" s="1"/>
      <c r="F947" s="1"/>
      <c r="G947" s="1"/>
      <c r="H947" s="1"/>
      <c r="I947" s="1"/>
      <c r="J947" s="1"/>
    </row>
    <row r="948" spans="1:10" ht="12.75">
      <c r="A948" s="1"/>
      <c r="B948" s="1"/>
      <c r="C948" s="1"/>
      <c r="D948" s="1"/>
      <c r="E948" s="1"/>
      <c r="F948" s="1"/>
      <c r="G948" s="1"/>
      <c r="H948" s="1"/>
      <c r="I948" s="1"/>
      <c r="J948" s="1"/>
    </row>
    <row r="949" spans="1:10" ht="12.75">
      <c r="A949" s="1"/>
      <c r="B949" s="1"/>
      <c r="C949" s="1"/>
      <c r="D949" s="1"/>
      <c r="E949" s="1"/>
      <c r="F949" s="1"/>
      <c r="G949" s="1"/>
      <c r="H949" s="1"/>
      <c r="I949" s="1"/>
      <c r="J949" s="1"/>
    </row>
    <row r="950" spans="1:10" ht="12.75">
      <c r="A950" s="1"/>
      <c r="B950" s="1"/>
      <c r="C950" s="1"/>
      <c r="D950" s="1"/>
      <c r="E950" s="1"/>
      <c r="F950" s="1"/>
      <c r="G950" s="1"/>
      <c r="H950" s="1"/>
      <c r="I950" s="1"/>
      <c r="J950" s="1"/>
    </row>
    <row r="951" spans="1:10" ht="12.75">
      <c r="A951" s="1"/>
      <c r="B951" s="1"/>
      <c r="C951" s="1"/>
      <c r="D951" s="1"/>
      <c r="E951" s="1"/>
      <c r="F951" s="1"/>
      <c r="G951" s="1"/>
      <c r="H951" s="1"/>
      <c r="I951" s="1"/>
      <c r="J951" s="1"/>
    </row>
    <row r="952" spans="1:10" ht="12.75">
      <c r="A952" s="1"/>
      <c r="B952" s="1"/>
      <c r="C952" s="1"/>
      <c r="D952" s="1"/>
      <c r="E952" s="1"/>
      <c r="F952" s="1"/>
      <c r="G952" s="1"/>
      <c r="H952" s="1"/>
      <c r="I952" s="1"/>
      <c r="J952" s="1"/>
    </row>
    <row r="953" spans="1:10" ht="12.75">
      <c r="A953" s="1"/>
      <c r="B953" s="1"/>
      <c r="C953" s="1"/>
      <c r="D953" s="1"/>
      <c r="E953" s="1"/>
      <c r="F953" s="1"/>
      <c r="G953" s="1"/>
      <c r="H953" s="1"/>
      <c r="I953" s="1"/>
      <c r="J953" s="1"/>
    </row>
    <row r="954" spans="1:10" ht="12.75">
      <c r="A954" s="1"/>
      <c r="B954" s="1"/>
      <c r="C954" s="1"/>
      <c r="D954" s="1"/>
      <c r="E954" s="1"/>
      <c r="F954" s="1"/>
      <c r="G954" s="1"/>
      <c r="H954" s="1"/>
      <c r="I954" s="1"/>
      <c r="J954" s="1"/>
    </row>
    <row r="955" spans="1:10" ht="12.75">
      <c r="A955" s="1"/>
      <c r="B955" s="1"/>
      <c r="C955" s="1"/>
      <c r="D955" s="1"/>
      <c r="E955" s="1"/>
      <c r="F955" s="1"/>
      <c r="G955" s="1"/>
      <c r="H955" s="1"/>
      <c r="I955" s="1"/>
      <c r="J955" s="1"/>
    </row>
    <row r="956" spans="1:10" ht="12.75">
      <c r="A956" s="1"/>
      <c r="B956" s="1"/>
      <c r="C956" s="1"/>
      <c r="D956" s="1"/>
      <c r="E956" s="1"/>
      <c r="F956" s="1"/>
      <c r="G956" s="1"/>
      <c r="H956" s="1"/>
      <c r="I956" s="1"/>
      <c r="J956" s="1"/>
    </row>
    <row r="957" spans="1:10" ht="12.75">
      <c r="A957" s="1"/>
      <c r="B957" s="1"/>
      <c r="C957" s="1"/>
      <c r="D957" s="1"/>
      <c r="E957" s="1"/>
      <c r="F957" s="1"/>
      <c r="G957" s="1"/>
      <c r="H957" s="1"/>
      <c r="I957" s="1"/>
      <c r="J957" s="1"/>
    </row>
    <row r="958" spans="1:10" ht="12.75">
      <c r="A958" s="1"/>
      <c r="B958" s="1"/>
      <c r="C958" s="1"/>
      <c r="D958" s="1"/>
      <c r="E958" s="1"/>
      <c r="F958" s="1"/>
      <c r="G958" s="1"/>
      <c r="H958" s="1"/>
      <c r="I958" s="1"/>
      <c r="J958" s="1"/>
    </row>
    <row r="959" spans="1:10" ht="12.75">
      <c r="A959" s="1"/>
      <c r="B959" s="1"/>
      <c r="C959" s="1"/>
      <c r="D959" s="1"/>
      <c r="E959" s="1"/>
      <c r="F959" s="1"/>
      <c r="G959" s="1"/>
      <c r="H959" s="1"/>
      <c r="I959" s="1"/>
      <c r="J959" s="1"/>
    </row>
    <row r="960" spans="1:10" ht="12.75">
      <c r="A960" s="1"/>
      <c r="B960" s="1"/>
      <c r="C960" s="1"/>
      <c r="D960" s="1"/>
      <c r="E960" s="1"/>
      <c r="F960" s="1"/>
      <c r="G960" s="1"/>
      <c r="H960" s="1"/>
      <c r="I960" s="1"/>
      <c r="J960" s="1"/>
    </row>
    <row r="961" spans="1:10" ht="12.75">
      <c r="A961" s="1"/>
      <c r="B961" s="1"/>
      <c r="C961" s="1"/>
      <c r="D961" s="1"/>
      <c r="E961" s="1"/>
      <c r="F961" s="1"/>
      <c r="G961" s="1"/>
      <c r="H961" s="1"/>
      <c r="I961" s="1"/>
      <c r="J961" s="1"/>
    </row>
    <row r="962" spans="1:10" ht="12.75">
      <c r="A962" s="1"/>
      <c r="B962" s="1"/>
      <c r="C962" s="1"/>
      <c r="D962" s="1"/>
      <c r="E962" s="1"/>
      <c r="F962" s="1"/>
      <c r="G962" s="1"/>
      <c r="H962" s="1"/>
      <c r="I962" s="1"/>
      <c r="J962" s="1"/>
    </row>
    <row r="963" spans="1:10" ht="12.75">
      <c r="A963" s="1"/>
      <c r="B963" s="1"/>
      <c r="C963" s="1"/>
      <c r="D963" s="1"/>
      <c r="E963" s="1"/>
      <c r="F963" s="1"/>
      <c r="G963" s="1"/>
      <c r="H963" s="1"/>
      <c r="I963" s="1"/>
      <c r="J963" s="1"/>
    </row>
    <row r="964" spans="1:10" ht="12.75">
      <c r="A964" s="1"/>
      <c r="B964" s="1"/>
      <c r="C964" s="1"/>
      <c r="D964" s="1"/>
      <c r="E964" s="1"/>
      <c r="F964" s="1"/>
      <c r="G964" s="1"/>
      <c r="H964" s="1"/>
      <c r="I964" s="1"/>
      <c r="J964" s="1"/>
    </row>
    <row r="965" spans="1:10" ht="12.75">
      <c r="A965" s="1"/>
      <c r="B965" s="1"/>
      <c r="C965" s="1"/>
      <c r="D965" s="1"/>
      <c r="E965" s="1"/>
      <c r="F965" s="1"/>
      <c r="G965" s="1"/>
      <c r="H965" s="1"/>
      <c r="I965" s="1"/>
      <c r="J965" s="1"/>
    </row>
    <row r="966" spans="1:10" ht="12.75">
      <c r="A966" s="1"/>
      <c r="B966" s="1"/>
      <c r="C966" s="1"/>
      <c r="D966" s="1"/>
      <c r="E966" s="1"/>
      <c r="F966" s="1"/>
      <c r="G966" s="1"/>
      <c r="H966" s="1"/>
      <c r="I966" s="1"/>
      <c r="J966" s="1"/>
    </row>
    <row r="967" spans="1:10" ht="12.75">
      <c r="A967" s="1"/>
      <c r="B967" s="1"/>
      <c r="C967" s="1"/>
      <c r="D967" s="1"/>
      <c r="E967" s="1"/>
      <c r="F967" s="1"/>
      <c r="G967" s="1"/>
      <c r="H967" s="1"/>
      <c r="I967" s="1"/>
      <c r="J967" s="1"/>
    </row>
    <row r="968" spans="1:10" ht="12.75">
      <c r="A968" s="1"/>
      <c r="B968" s="1"/>
      <c r="C968" s="1"/>
      <c r="D968" s="1"/>
      <c r="E968" s="1"/>
      <c r="F968" s="1"/>
      <c r="G968" s="1"/>
      <c r="H968" s="1"/>
      <c r="I968" s="1"/>
      <c r="J968" s="1"/>
    </row>
    <row r="969" spans="1:10" ht="12.75">
      <c r="A969" s="1"/>
      <c r="B969" s="1"/>
      <c r="C969" s="1"/>
      <c r="D969" s="1"/>
      <c r="E969" s="1"/>
      <c r="F969" s="1"/>
      <c r="G969" s="1"/>
      <c r="H969" s="1"/>
      <c r="I969" s="1"/>
      <c r="J969" s="1"/>
    </row>
    <row r="970" spans="1:10" ht="12.75">
      <c r="A970" s="1"/>
      <c r="B970" s="1"/>
      <c r="C970" s="1"/>
      <c r="D970" s="1"/>
      <c r="E970" s="1"/>
      <c r="F970" s="1"/>
      <c r="G970" s="1"/>
      <c r="H970" s="1"/>
      <c r="I970" s="1"/>
      <c r="J970" s="1"/>
    </row>
  </sheetData>
  <mergeCells count="20">
    <mergeCell ref="C56:C57"/>
    <mergeCell ref="B60:H60"/>
    <mergeCell ref="C32:C33"/>
    <mergeCell ref="B35:H35"/>
    <mergeCell ref="B39:H39"/>
    <mergeCell ref="B45:H45"/>
    <mergeCell ref="B49:H49"/>
    <mergeCell ref="B55:H55"/>
    <mergeCell ref="B56:B57"/>
    <mergeCell ref="B18:H18"/>
    <mergeCell ref="B24:H24"/>
    <mergeCell ref="B28:H28"/>
    <mergeCell ref="B32:B33"/>
    <mergeCell ref="B10:B11"/>
    <mergeCell ref="C10:C11"/>
    <mergeCell ref="D10:D11"/>
    <mergeCell ref="B14:H14"/>
    <mergeCell ref="B1:H1"/>
    <mergeCell ref="B2:H2"/>
    <mergeCell ref="B7:H7"/>
  </mergeCells>
  <hyperlinks>
    <hyperlink ref="G15" r:id="rId1"/>
    <hyperlink ref="G34" r:id="rId2"/>
    <hyperlink ref="G37" r:id="rId3"/>
    <hyperlink ref="G38" r:id="rId4"/>
    <hyperlink ref="G40" r:id="rId5"/>
    <hyperlink ref="G43" r:id="rId6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I987"/>
  <sheetViews>
    <sheetView workbookViewId="0">
      <selection activeCell="R10" sqref="R10"/>
    </sheetView>
  </sheetViews>
  <sheetFormatPr defaultColWidth="14.42578125" defaultRowHeight="15.75" customHeight="1"/>
  <cols>
    <col min="1" max="1" width="8.42578125" customWidth="1"/>
    <col min="2" max="2" width="11" customWidth="1"/>
    <col min="4" max="4" width="26.5703125" customWidth="1"/>
    <col min="5" max="5" width="19.140625" customWidth="1"/>
    <col min="6" max="6" width="31.85546875" customWidth="1"/>
    <col min="7" max="7" width="36.42578125" customWidth="1"/>
    <col min="8" max="8" width="23.85546875" customWidth="1"/>
  </cols>
  <sheetData>
    <row r="1" spans="1:9" ht="26.25" customHeight="1">
      <c r="A1" s="1"/>
      <c r="B1" s="842" t="s">
        <v>2779</v>
      </c>
      <c r="C1" s="836"/>
      <c r="D1" s="836"/>
      <c r="E1" s="836"/>
      <c r="F1" s="836"/>
      <c r="G1" s="836"/>
      <c r="H1" s="837"/>
      <c r="I1" s="1"/>
    </row>
    <row r="2" spans="1:9" ht="31.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696" t="s">
        <v>1884</v>
      </c>
      <c r="F3" s="13" t="s">
        <v>16</v>
      </c>
      <c r="G3" s="13" t="s">
        <v>130</v>
      </c>
      <c r="H3" s="13" t="s">
        <v>18</v>
      </c>
      <c r="I3" s="1"/>
    </row>
    <row r="4" spans="1:9" ht="46.5" customHeight="1">
      <c r="A4" s="1"/>
      <c r="B4" s="13" t="s">
        <v>29</v>
      </c>
      <c r="C4" s="13" t="s">
        <v>30</v>
      </c>
      <c r="D4" s="113" t="s">
        <v>2465</v>
      </c>
      <c r="E4" s="31" t="s">
        <v>2780</v>
      </c>
      <c r="F4" s="46" t="s">
        <v>2781</v>
      </c>
      <c r="G4" s="608" t="str">
        <f>HYPERLINK("https://www.youtube.com/watch?v=GtvFcSk-Er4","Посмотреть видео 
Решите тест ( в прикрепленном файле) и пришлите ответы на почту pavlov-sashka@mail.ru или в ВК.")</f>
        <v>Посмотреть видео 
Решите тест ( в прикрепленном файле) и пришлите ответы на почту pavlov-sashka@mail.ru или в ВК.</v>
      </c>
      <c r="H4" s="113" t="s">
        <v>380</v>
      </c>
      <c r="I4" s="1"/>
    </row>
    <row r="5" spans="1:9" ht="25.5">
      <c r="A5" s="1"/>
      <c r="B5" s="847" t="s">
        <v>77</v>
      </c>
      <c r="C5" s="847" t="s">
        <v>2782</v>
      </c>
      <c r="D5" s="161" t="s">
        <v>469</v>
      </c>
      <c r="E5" s="31" t="s">
        <v>2783</v>
      </c>
      <c r="F5" s="20" t="s">
        <v>2784</v>
      </c>
      <c r="G5" s="20" t="s">
        <v>2785</v>
      </c>
      <c r="H5" s="23" t="s">
        <v>2786</v>
      </c>
      <c r="I5" s="1"/>
    </row>
    <row r="6" spans="1:9" ht="25.5">
      <c r="A6" s="1"/>
      <c r="B6" s="876"/>
      <c r="C6" s="876"/>
      <c r="D6" s="23" t="s">
        <v>469</v>
      </c>
      <c r="E6" s="722" t="s">
        <v>2787</v>
      </c>
      <c r="F6" s="23" t="s">
        <v>2788</v>
      </c>
      <c r="G6" s="23" t="s">
        <v>2789</v>
      </c>
      <c r="H6" s="23" t="s">
        <v>2790</v>
      </c>
      <c r="I6" s="1"/>
    </row>
    <row r="7" spans="1:9" ht="25.5">
      <c r="A7" s="1"/>
      <c r="B7" s="848"/>
      <c r="C7" s="848"/>
      <c r="D7" s="23" t="s">
        <v>469</v>
      </c>
      <c r="E7" s="776" t="s">
        <v>2791</v>
      </c>
      <c r="F7" s="23" t="s">
        <v>2792</v>
      </c>
      <c r="G7" s="23" t="s">
        <v>2793</v>
      </c>
      <c r="H7" s="23" t="s">
        <v>2793</v>
      </c>
      <c r="I7" s="1"/>
    </row>
    <row r="8" spans="1:9" ht="36.75" customHeight="1">
      <c r="A8" s="1"/>
      <c r="B8" s="13" t="s">
        <v>99</v>
      </c>
      <c r="C8" s="203" t="s">
        <v>101</v>
      </c>
      <c r="D8" s="268" t="s">
        <v>2794</v>
      </c>
      <c r="E8" s="722" t="s">
        <v>2795</v>
      </c>
      <c r="F8" s="247" t="s">
        <v>2796</v>
      </c>
      <c r="G8" s="25" t="s">
        <v>2797</v>
      </c>
      <c r="H8" s="23" t="s">
        <v>380</v>
      </c>
      <c r="I8" s="1"/>
    </row>
    <row r="9" spans="1:9" ht="12.75" customHeight="1">
      <c r="A9" s="1"/>
      <c r="B9" s="901" t="s">
        <v>128</v>
      </c>
      <c r="C9" s="836"/>
      <c r="D9" s="836"/>
      <c r="E9" s="836"/>
      <c r="F9" s="836"/>
      <c r="G9" s="836"/>
      <c r="H9" s="837"/>
      <c r="I9" s="1"/>
    </row>
    <row r="10" spans="1:9" ht="114.75">
      <c r="A10" s="1"/>
      <c r="B10" s="13" t="s">
        <v>142</v>
      </c>
      <c r="C10" s="13" t="s">
        <v>145</v>
      </c>
      <c r="D10" s="247" t="s">
        <v>81</v>
      </c>
      <c r="E10" s="722" t="s">
        <v>2798</v>
      </c>
      <c r="F10" s="104" t="s">
        <v>2799</v>
      </c>
      <c r="G10" s="328" t="s">
        <v>1333</v>
      </c>
      <c r="H10" s="23" t="s">
        <v>863</v>
      </c>
      <c r="I10" s="1"/>
    </row>
    <row r="11" spans="1:9" ht="63.75">
      <c r="A11" s="1"/>
      <c r="B11" s="13" t="s">
        <v>166</v>
      </c>
      <c r="C11" s="13" t="s">
        <v>167</v>
      </c>
      <c r="D11" s="23" t="s">
        <v>1639</v>
      </c>
      <c r="E11" s="722" t="s">
        <v>2800</v>
      </c>
      <c r="F11" s="23" t="s">
        <v>2801</v>
      </c>
      <c r="G11" s="65" t="s">
        <v>2802</v>
      </c>
      <c r="H11" s="23" t="s">
        <v>2803</v>
      </c>
      <c r="I11" s="1"/>
    </row>
    <row r="12" spans="1:9" ht="89.25">
      <c r="A12" s="1"/>
      <c r="B12" s="13" t="s">
        <v>187</v>
      </c>
      <c r="C12" s="203" t="s">
        <v>189</v>
      </c>
      <c r="D12" s="20" t="s">
        <v>31</v>
      </c>
      <c r="E12" s="722" t="s">
        <v>2804</v>
      </c>
      <c r="F12" s="777" t="s">
        <v>2805</v>
      </c>
      <c r="G12" s="61" t="str">
        <f>HYPERLINK("https://www.yaklass.ru/testwork","На сайте «ЯКласс» выполнить проверочную работу по теме ""Уравнения и неравенства с двумя переменными"". 
Если нет технической возможности: решить задание из карточки (подробности в ВК)")</f>
        <v>На сайте «ЯКласс» выполнить проверочную работу по теме "Уравнения и неравенства с двумя переменными". 
Если нет технической возможности: решить задание из карточки (подробности в ВК)</v>
      </c>
      <c r="H12" s="458" t="s">
        <v>2806</v>
      </c>
      <c r="I12" s="1"/>
    </row>
    <row r="13" spans="1:9" ht="63.75">
      <c r="A13" s="1"/>
      <c r="B13" s="13" t="s">
        <v>433</v>
      </c>
      <c r="C13" s="730" t="s">
        <v>434</v>
      </c>
      <c r="D13" s="113" t="s">
        <v>2465</v>
      </c>
      <c r="E13" s="722" t="s">
        <v>2807</v>
      </c>
      <c r="F13" s="23" t="s">
        <v>2808</v>
      </c>
      <c r="G13" s="61" t="str">
        <f>HYPERLINK("https://resh.edu.ru/subject/lesson/4886/start/227482/","Прочитать п. 26 изучить материал по ссылке ")</f>
        <v xml:space="preserve">Прочитать п. 26 изучить материал по ссылке </v>
      </c>
      <c r="H13" s="23" t="s">
        <v>2809</v>
      </c>
      <c r="I13" s="1"/>
    </row>
    <row r="14" spans="1:9" ht="38.25">
      <c r="A14" s="1"/>
      <c r="B14" s="847">
        <v>8</v>
      </c>
      <c r="C14" s="847" t="s">
        <v>1092</v>
      </c>
      <c r="D14" s="20" t="s">
        <v>31</v>
      </c>
      <c r="E14" s="695" t="s">
        <v>2810</v>
      </c>
      <c r="F14" s="23" t="s">
        <v>2811</v>
      </c>
      <c r="G14" s="25" t="s">
        <v>2812</v>
      </c>
      <c r="H14" s="23" t="s">
        <v>863</v>
      </c>
      <c r="I14" s="1"/>
    </row>
    <row r="15" spans="1:9" ht="63.75">
      <c r="A15" s="1"/>
      <c r="B15" s="876"/>
      <c r="C15" s="876"/>
      <c r="D15" s="23" t="s">
        <v>31</v>
      </c>
      <c r="E15" s="695" t="s">
        <v>2813</v>
      </c>
      <c r="F15" s="222" t="s">
        <v>2462</v>
      </c>
      <c r="G15" s="697" t="s">
        <v>2814</v>
      </c>
      <c r="H15" s="23" t="s">
        <v>863</v>
      </c>
      <c r="I15" s="1"/>
    </row>
    <row r="16" spans="1:9" ht="25.5">
      <c r="A16" s="1"/>
      <c r="B16" s="876"/>
      <c r="C16" s="876"/>
      <c r="D16" s="23" t="s">
        <v>1118</v>
      </c>
      <c r="E16" s="198" t="s">
        <v>2815</v>
      </c>
      <c r="F16" s="704" t="s">
        <v>2816</v>
      </c>
      <c r="G16" s="704" t="s">
        <v>2817</v>
      </c>
      <c r="H16" s="704" t="s">
        <v>55</v>
      </c>
      <c r="I16" s="1"/>
    </row>
    <row r="17" spans="1:9" ht="45" customHeight="1">
      <c r="A17" s="1"/>
      <c r="B17" s="848"/>
      <c r="C17" s="848"/>
      <c r="D17" s="23" t="s">
        <v>81</v>
      </c>
      <c r="E17" s="695" t="s">
        <v>2818</v>
      </c>
      <c r="F17" s="23" t="s">
        <v>2819</v>
      </c>
      <c r="G17" s="61" t="str">
        <f>HYPERLINK("https://yandex.ru/video/preview/?filmId=5749655805799793109&amp;text=поляроиды%20и%20их%20применение&amp;path=wizard&amp;parent-reqid=1587754151826969-1518325279974068142800121-production-app-host-man-web-yp-79&amp;redircnt=1587754177.1","https://yandex.ru/video/preview/?filmId=5749655805799793109&amp;text=поляроиды%20и%20их%20применение&amp;path=wizard&amp;parent-reqid=1587754151826969-1518325279974068142800121-production-app-host-man-web-yp-79&amp;redircnt=1587754177.1")</f>
        <v>https://yandex.ru/video/preview/?filmId=5749655805799793109&amp;text=поляроиды%20и%20их%20применение&amp;path=wizard&amp;parent-reqid=1587754151826969-1518325279974068142800121-production-app-host-man-web-yp-79&amp;redircnt=1587754177.1</v>
      </c>
      <c r="H17" s="23" t="s">
        <v>863</v>
      </c>
      <c r="I17" s="1"/>
    </row>
    <row r="18" spans="1:9" ht="45" customHeight="1">
      <c r="A18" s="1"/>
      <c r="B18" s="535" t="s">
        <v>1096</v>
      </c>
      <c r="C18" s="44" t="s">
        <v>1097</v>
      </c>
      <c r="D18" s="23" t="s">
        <v>1118</v>
      </c>
      <c r="E18" s="198" t="s">
        <v>2820</v>
      </c>
      <c r="F18" s="704" t="s">
        <v>2816</v>
      </c>
      <c r="G18" s="704" t="s">
        <v>2817</v>
      </c>
      <c r="H18" s="704" t="s">
        <v>55</v>
      </c>
      <c r="I18" s="1"/>
    </row>
    <row r="19" spans="1:9" ht="13.5" customHeight="1">
      <c r="A19" s="1"/>
      <c r="B19" s="835" t="s">
        <v>219</v>
      </c>
      <c r="C19" s="836"/>
      <c r="D19" s="836"/>
      <c r="E19" s="836"/>
      <c r="F19" s="836"/>
      <c r="G19" s="836"/>
      <c r="H19" s="837"/>
      <c r="I19" s="1"/>
    </row>
    <row r="20" spans="1:9" ht="38.25">
      <c r="A20" s="1"/>
      <c r="B20" s="13" t="s">
        <v>29</v>
      </c>
      <c r="C20" s="13" t="s">
        <v>30</v>
      </c>
      <c r="D20" s="32" t="s">
        <v>2821</v>
      </c>
      <c r="E20" s="753" t="s">
        <v>2822</v>
      </c>
      <c r="F20" s="32" t="s">
        <v>2823</v>
      </c>
      <c r="G20" s="193" t="str">
        <f>HYPERLINK("https://phys-ege.sdamgia.ru/test?id=5753204","На сайте решу ЕГЭ выполнить решение варианта 1 https://phys-ege.sdamgia.ru/test?id=5753204")</f>
        <v>На сайте решу ЕГЭ выполнить решение варианта 1 https://phys-ege.sdamgia.ru/test?id=5753204</v>
      </c>
      <c r="H20" s="32" t="s">
        <v>380</v>
      </c>
      <c r="I20" s="1"/>
    </row>
    <row r="21" spans="1:9" ht="25.5">
      <c r="A21" s="1"/>
      <c r="B21" s="13" t="s">
        <v>77</v>
      </c>
      <c r="C21" s="203" t="s">
        <v>79</v>
      </c>
      <c r="D21" s="32" t="s">
        <v>81</v>
      </c>
      <c r="E21" s="753" t="s">
        <v>2824</v>
      </c>
      <c r="F21" s="32" t="s">
        <v>2823</v>
      </c>
      <c r="G21" s="188" t="s">
        <v>2825</v>
      </c>
      <c r="H21" s="32" t="s">
        <v>2826</v>
      </c>
      <c r="I21" s="1"/>
    </row>
    <row r="22" spans="1:9" ht="38.25">
      <c r="A22" s="1"/>
      <c r="B22" s="847" t="s">
        <v>99</v>
      </c>
      <c r="C22" s="847" t="s">
        <v>101</v>
      </c>
      <c r="D22" s="23" t="s">
        <v>31</v>
      </c>
      <c r="E22" s="449" t="s">
        <v>2827</v>
      </c>
      <c r="F22" s="32" t="s">
        <v>1886</v>
      </c>
      <c r="G22" s="193" t="str">
        <f>HYPERLINK("https://ege.sdamgia.ru/user_stat","На сайте решу ЕГЭ выполнить решение назначенного варианта")</f>
        <v>На сайте решу ЕГЭ выполнить решение назначенного варианта</v>
      </c>
      <c r="H22" s="32" t="s">
        <v>380</v>
      </c>
      <c r="I22" s="1"/>
    </row>
    <row r="23" spans="1:9" ht="25.5">
      <c r="A23" s="1"/>
      <c r="B23" s="876"/>
      <c r="C23" s="876"/>
      <c r="D23" s="171" t="s">
        <v>81</v>
      </c>
      <c r="E23" s="496" t="s">
        <v>2828</v>
      </c>
      <c r="F23" s="32" t="s">
        <v>2829</v>
      </c>
      <c r="G23" s="32" t="s">
        <v>2830</v>
      </c>
      <c r="H23" s="32" t="s">
        <v>380</v>
      </c>
      <c r="I23" s="1"/>
    </row>
    <row r="24" spans="1:9" ht="25.5">
      <c r="A24" s="1"/>
      <c r="B24" s="848"/>
      <c r="C24" s="876"/>
      <c r="D24" s="171" t="s">
        <v>81</v>
      </c>
      <c r="E24" s="783" t="s">
        <v>2831</v>
      </c>
      <c r="F24" s="32" t="s">
        <v>2832</v>
      </c>
      <c r="G24" s="32" t="s">
        <v>2833</v>
      </c>
      <c r="H24" s="32" t="s">
        <v>380</v>
      </c>
      <c r="I24" s="1"/>
    </row>
    <row r="25" spans="1:9" ht="12.75" customHeight="1">
      <c r="A25" s="1"/>
      <c r="B25" s="901" t="s">
        <v>128</v>
      </c>
      <c r="C25" s="836"/>
      <c r="D25" s="836"/>
      <c r="E25" s="836"/>
      <c r="F25" s="836"/>
      <c r="G25" s="836"/>
      <c r="H25" s="837"/>
      <c r="I25" s="1"/>
    </row>
    <row r="26" spans="1:9" ht="89.25">
      <c r="A26" s="1"/>
      <c r="B26" s="13" t="s">
        <v>142</v>
      </c>
      <c r="C26" s="13" t="s">
        <v>145</v>
      </c>
      <c r="D26" s="20" t="s">
        <v>31</v>
      </c>
      <c r="E26" s="722" t="s">
        <v>2834</v>
      </c>
      <c r="F26" s="777" t="s">
        <v>2805</v>
      </c>
      <c r="G26" s="61" t="str">
        <f>HYPERLINK("https://www.yaklass.ru/testwork","На сайте «ЯКласс» выполнить проверочную работу по теме ""Уравнения и неравенства с двумя переменными"". 
Если нет технической возможности: решить задание из карточки (подробности в ВК)")</f>
        <v>На сайте «ЯКласс» выполнить проверочную работу по теме "Уравнения и неравенства с двумя переменными". 
Если нет технической возможности: решить задание из карточки (подробности в ВК)</v>
      </c>
      <c r="H26" s="458" t="s">
        <v>2806</v>
      </c>
      <c r="I26" s="1"/>
    </row>
    <row r="27" spans="1:9" ht="51">
      <c r="A27" s="1"/>
      <c r="B27" s="13" t="s">
        <v>166</v>
      </c>
      <c r="C27" s="13" t="s">
        <v>167</v>
      </c>
      <c r="D27" s="32" t="s">
        <v>31</v>
      </c>
      <c r="E27" s="776" t="s">
        <v>2835</v>
      </c>
      <c r="F27" s="32" t="s">
        <v>2836</v>
      </c>
      <c r="G27" s="193" t="str">
        <f>HYPERLINK("https://infourok.ru/urok-literaturi-v-klasse-na-temu-gorodskaya-proza-v-sovremennoy-literature-yu-v-trifonov-vechnie-temi-i-nravstvennie-problemi-v--3021553.html","Ознакомьтесь с информацией, перейдя по ссылке, ответьте на вопросы, размещенные в беседе ВК; фото выполненных работ пришлите в беседу ")</f>
        <v xml:space="preserve">Ознакомьтесь с информацией, перейдя по ссылке, ответьте на вопросы, размещенные в беседе ВК; фото выполненных работ пришлите в беседу </v>
      </c>
      <c r="H27" s="193" t="e">
        <f>HYPERLINK("https://yandex.ru/video/preview/?filmId=6986264705005011924&amp;text=%D0%B2%D0%B8%D0%B4%D0%B5%D0%BE%D1%83%D1%80%D0%BE%D0%BA%20%D1%8E.%D1%82%D1%80%D0%B8%D1%84%D0%BE%D0%BD%D0%BE%D0%B2%20%D0%BE%D0%B1%D0%BC%D0%B5%D0%BD&amp;path=wizard&amp;parent-reqid=1588058478879890-13"&amp;"87430378911366606300129-production-app-host-vla-web-yp-88&amp;redircnt=1588058490.1","Прочтите повесть Ю.Трифонова ""Обмен"" ")</f>
        <v>#VALUE!</v>
      </c>
      <c r="I27" s="1"/>
    </row>
    <row r="28" spans="1:9" ht="51">
      <c r="A28" s="1"/>
      <c r="B28" s="13" t="s">
        <v>187</v>
      </c>
      <c r="C28" s="13" t="s">
        <v>2837</v>
      </c>
      <c r="D28" s="20" t="s">
        <v>31</v>
      </c>
      <c r="E28" s="74" t="s">
        <v>2838</v>
      </c>
      <c r="F28" s="458" t="s">
        <v>2839</v>
      </c>
      <c r="G28" s="257" t="str">
        <f>HYPERLINK("https://math-ege.sdamgia.ru/","На сайте ""Решу ЕГЭ"" выполнить индивидуальное практическое задание.
Если нет технической возможности: решить карточку (подробности в ВК)")</f>
        <v>На сайте "Решу ЕГЭ" выполнить индивидуальное практическое задание.
Если нет технической возможности: решить карточку (подробности в ВК)</v>
      </c>
      <c r="H28" s="458" t="s">
        <v>2806</v>
      </c>
      <c r="I28" s="1"/>
    </row>
    <row r="29" spans="1:9" ht="51">
      <c r="A29" s="1"/>
      <c r="B29" s="13" t="s">
        <v>433</v>
      </c>
      <c r="C29" s="730" t="s">
        <v>434</v>
      </c>
      <c r="D29" s="784" t="s">
        <v>287</v>
      </c>
      <c r="E29" s="74" t="s">
        <v>2840</v>
      </c>
      <c r="F29" s="458" t="s">
        <v>2839</v>
      </c>
      <c r="G29" s="257" t="str">
        <f>HYPERLINK("https://math-ege.sdamgia.ru/","На сайте ""Решу ЕГЭ"" выполнить индивидуальную проверочную работу.
Если нет технической возможности: решить карточку (подробности в ВК)")</f>
        <v>На сайте "Решу ЕГЭ" выполнить индивидуальную проверочную работу.
Если нет технической возможности: решить карточку (подробности в ВК)</v>
      </c>
      <c r="H29" s="458" t="s">
        <v>2806</v>
      </c>
      <c r="I29" s="1"/>
    </row>
    <row r="30" spans="1:9" ht="38.25">
      <c r="A30" s="1"/>
      <c r="B30" s="847" t="s">
        <v>1091</v>
      </c>
      <c r="C30" s="847" t="s">
        <v>1092</v>
      </c>
      <c r="D30" s="785" t="s">
        <v>287</v>
      </c>
      <c r="E30" s="460" t="s">
        <v>2841</v>
      </c>
      <c r="F30" s="458" t="s">
        <v>2281</v>
      </c>
      <c r="G30" s="257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H30" s="458" t="s">
        <v>2806</v>
      </c>
      <c r="I30" s="1"/>
    </row>
    <row r="31" spans="1:9" ht="51">
      <c r="A31" s="1"/>
      <c r="B31" s="848"/>
      <c r="C31" s="848"/>
      <c r="D31" s="32" t="s">
        <v>31</v>
      </c>
      <c r="E31" s="708" t="s">
        <v>2842</v>
      </c>
      <c r="F31" s="32" t="s">
        <v>2843</v>
      </c>
      <c r="G31" s="188" t="s">
        <v>2844</v>
      </c>
      <c r="H31" s="32" t="s">
        <v>863</v>
      </c>
      <c r="I31" s="1"/>
    </row>
    <row r="32" spans="1:9" ht="38.25">
      <c r="A32" s="1"/>
      <c r="B32" s="44" t="s">
        <v>1096</v>
      </c>
      <c r="C32" s="44" t="s">
        <v>1097</v>
      </c>
      <c r="D32" s="113" t="s">
        <v>31</v>
      </c>
      <c r="E32" s="786" t="s">
        <v>2845</v>
      </c>
      <c r="F32" s="458" t="s">
        <v>2281</v>
      </c>
      <c r="G32" s="257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H32" s="458" t="s">
        <v>2806</v>
      </c>
      <c r="I32" s="1"/>
    </row>
    <row r="33" spans="1:9" ht="18">
      <c r="A33" s="1"/>
      <c r="B33" s="860" t="s">
        <v>252</v>
      </c>
      <c r="C33" s="836"/>
      <c r="D33" s="836"/>
      <c r="E33" s="836"/>
      <c r="F33" s="836"/>
      <c r="G33" s="836"/>
      <c r="H33" s="837"/>
      <c r="I33" s="1"/>
    </row>
    <row r="34" spans="1:9" ht="51">
      <c r="A34" s="1"/>
      <c r="B34" s="13" t="s">
        <v>29</v>
      </c>
      <c r="C34" s="13" t="s">
        <v>30</v>
      </c>
      <c r="D34" s="787" t="s">
        <v>598</v>
      </c>
      <c r="E34" s="31" t="s">
        <v>2846</v>
      </c>
      <c r="F34" s="788" t="s">
        <v>2847</v>
      </c>
      <c r="G34" s="312" t="s">
        <v>2848</v>
      </c>
      <c r="H34" s="449" t="s">
        <v>2849</v>
      </c>
      <c r="I34" s="1"/>
    </row>
    <row r="35" spans="1:9" ht="51">
      <c r="A35" s="1"/>
      <c r="B35" s="13" t="s">
        <v>77</v>
      </c>
      <c r="C35" s="13" t="s">
        <v>79</v>
      </c>
      <c r="D35" s="23" t="s">
        <v>2308</v>
      </c>
      <c r="E35" s="722" t="s">
        <v>2850</v>
      </c>
      <c r="F35" s="20" t="s">
        <v>2851</v>
      </c>
      <c r="G35" s="22" t="str">
        <f>HYPERLINK("https://4ege.ru/russkiy/59086-obrazec-raboty-nad-sochineniem.html","Написать сочинение-рассуждение по тексту, размещенному в беседе ВК, фото работ прислать на проверку до 30.04 ")</f>
        <v xml:space="preserve">Написать сочинение-рассуждение по тексту, размещенному в беседе ВК, фото работ прислать на проверку до 30.04 </v>
      </c>
      <c r="H35" s="20" t="s">
        <v>380</v>
      </c>
      <c r="I35" s="1"/>
    </row>
    <row r="36" spans="1:9" ht="38.25">
      <c r="A36" s="1"/>
      <c r="B36" s="13" t="s">
        <v>99</v>
      </c>
      <c r="C36" s="13" t="s">
        <v>101</v>
      </c>
      <c r="D36" s="20" t="s">
        <v>2852</v>
      </c>
      <c r="E36" s="722" t="s">
        <v>2853</v>
      </c>
      <c r="F36" s="20" t="s">
        <v>2854</v>
      </c>
      <c r="G36" s="20" t="s">
        <v>2855</v>
      </c>
      <c r="H36" s="20" t="s">
        <v>2856</v>
      </c>
      <c r="I36" s="1"/>
    </row>
    <row r="37" spans="1:9" ht="12.75" customHeight="1">
      <c r="A37" s="1"/>
      <c r="B37" s="901" t="s">
        <v>128</v>
      </c>
      <c r="C37" s="836"/>
      <c r="D37" s="836"/>
      <c r="E37" s="836"/>
      <c r="F37" s="836"/>
      <c r="G37" s="836"/>
      <c r="H37" s="837"/>
      <c r="I37" s="1"/>
    </row>
    <row r="38" spans="1:9" ht="102">
      <c r="A38" s="1"/>
      <c r="B38" s="847" t="s">
        <v>142</v>
      </c>
      <c r="C38" s="847" t="s">
        <v>145</v>
      </c>
      <c r="D38" s="20" t="s">
        <v>31</v>
      </c>
      <c r="E38" s="449" t="s">
        <v>2857</v>
      </c>
      <c r="F38" s="20" t="s">
        <v>2858</v>
      </c>
      <c r="G38" s="22" t="str">
        <f>HYPERLINK("https://www.englishdom.com/blog/sintaksis-emfaticheskie-konstrukcii-kak-privlech-vnimanie/","https://www.englishdom.com/blog/sintaksis-emfaticheskie-konstrukcii-kak-privlech-vnimanie/ пройти по ссылке, изучить материал и законспектировать его в тетрадь")</f>
        <v>https://www.englishdom.com/blog/sintaksis-emfaticheskie-konstrukcii-kak-privlech-vnimanie/ пройти по ссылке, изучить материал и законспектировать его в тетрадь</v>
      </c>
      <c r="H38" s="692" t="str">
        <f>HYPERLINK("https://infourok.ru/uprazhneniya-po-angliyskomu-yaziku-po-teme-emfaticheskie-konstrukcii-klass-1543381.html","https://infourok.ru/uprazhneniya-po-angliyskomu-yaziku-po-teme-emfaticheskie-konstrukcii-klass-1543381.html , выполнить 1 и 3 задание. Прислать на почту в АСУ РСО")</f>
        <v>https://infourok.ru/uprazhneniya-po-angliyskomu-yaziku-po-teme-emfaticheskie-konstrukcii-klass-1543381.html , выполнить 1 и 3 задание. Прислать на почту в АСУ РСО</v>
      </c>
      <c r="I38" s="1"/>
    </row>
    <row r="39" spans="1:9" ht="38.25">
      <c r="A39" s="1"/>
      <c r="B39" s="848"/>
      <c r="C39" s="848"/>
      <c r="D39" s="23" t="s">
        <v>31</v>
      </c>
      <c r="E39" s="449" t="s">
        <v>2859</v>
      </c>
      <c r="F39" s="32" t="s">
        <v>1886</v>
      </c>
      <c r="G39" s="193" t="str">
        <f>HYPERLINK("https://ege.sdamgia.ru/user_stat","На сайте решу ЕГЭ выполнить решение назначенного варианта")</f>
        <v>На сайте решу ЕГЭ выполнить решение назначенного варианта</v>
      </c>
      <c r="H39" s="32" t="s">
        <v>380</v>
      </c>
      <c r="I39" s="1"/>
    </row>
    <row r="40" spans="1:9" ht="25.5">
      <c r="A40" s="1"/>
      <c r="B40" s="13" t="s">
        <v>166</v>
      </c>
      <c r="C40" s="13" t="s">
        <v>167</v>
      </c>
      <c r="D40" s="20" t="s">
        <v>81</v>
      </c>
      <c r="E40" s="449" t="s">
        <v>2860</v>
      </c>
      <c r="F40" s="23" t="s">
        <v>2861</v>
      </c>
      <c r="G40" s="23" t="s">
        <v>2862</v>
      </c>
      <c r="H40" s="23" t="s">
        <v>2863</v>
      </c>
      <c r="I40" s="1"/>
    </row>
    <row r="41" spans="1:9" ht="38.25">
      <c r="A41" s="1"/>
      <c r="B41" s="13">
        <v>6</v>
      </c>
      <c r="C41" s="203" t="s">
        <v>189</v>
      </c>
      <c r="D41" s="46" t="s">
        <v>31</v>
      </c>
      <c r="E41" s="198" t="s">
        <v>2864</v>
      </c>
      <c r="F41" s="777" t="s">
        <v>2865</v>
      </c>
      <c r="G41" s="789" t="s">
        <v>2866</v>
      </c>
      <c r="H41" s="458" t="s">
        <v>2806</v>
      </c>
      <c r="I41" s="1"/>
    </row>
    <row r="42" spans="1:9" ht="51">
      <c r="A42" s="1"/>
      <c r="B42" s="13">
        <v>7</v>
      </c>
      <c r="C42" s="203" t="s">
        <v>434</v>
      </c>
      <c r="D42" s="268" t="s">
        <v>2794</v>
      </c>
      <c r="E42" s="289" t="s">
        <v>2867</v>
      </c>
      <c r="F42" s="268" t="s">
        <v>2868</v>
      </c>
      <c r="G42" s="25" t="s">
        <v>2797</v>
      </c>
      <c r="H42" s="32" t="s">
        <v>380</v>
      </c>
      <c r="I42" s="1"/>
    </row>
    <row r="43" spans="1:9" ht="102">
      <c r="A43" s="1"/>
      <c r="B43" s="13">
        <v>8</v>
      </c>
      <c r="C43" s="790" t="s">
        <v>1092</v>
      </c>
      <c r="D43" s="73" t="s">
        <v>31</v>
      </c>
      <c r="E43" s="121" t="s">
        <v>2869</v>
      </c>
      <c r="F43" s="40" t="s">
        <v>2870</v>
      </c>
      <c r="G43" s="96" t="str">
        <f>HYPERLINK("https://yandex.ru/video/preview/?filmId=15907566152971039397&amp;text=информация%20и%20ее%20двоичное%20кодирование&amp;path=wizard&amp;parent-reqid=1587754873219845-1158706040048723620100125-prestable-app-host-sas-web-yp-89&amp;redircnt=1587754983.1","https://yandex.ru/video/preview/?filmId=15907566152971039397&amp;text=информация%20и%20ее%20двоичное%20кодирование&amp;path=wizard&amp;parent-reqid=1587754873219845-1158706040048723620100125-prestable-app-host-sas-web-yp-89&amp;redircnt=1587754983.1")</f>
        <v>https://yandex.ru/video/preview/?filmId=15907566152971039397&amp;text=информация%20и%20ее%20двоичное%20кодирование&amp;path=wizard&amp;parent-reqid=1587754873219845-1158706040048723620100125-prestable-app-host-sas-web-yp-89&amp;redircnt=1587754983.1</v>
      </c>
      <c r="H43" s="20" t="s">
        <v>55</v>
      </c>
      <c r="I43" s="1"/>
    </row>
    <row r="44" spans="1:9" ht="51">
      <c r="A44" s="1"/>
      <c r="B44" s="847">
        <v>9</v>
      </c>
      <c r="C44" s="922" t="s">
        <v>1097</v>
      </c>
      <c r="D44" s="46" t="s">
        <v>31</v>
      </c>
      <c r="E44" s="609" t="s">
        <v>2871</v>
      </c>
      <c r="F44" s="777" t="s">
        <v>2872</v>
      </c>
      <c r="G44" s="789" t="s">
        <v>2866</v>
      </c>
      <c r="H44" s="458" t="s">
        <v>2806</v>
      </c>
      <c r="I44" s="1"/>
    </row>
    <row r="45" spans="1:9" ht="51">
      <c r="A45" s="1"/>
      <c r="B45" s="848"/>
      <c r="C45" s="848"/>
      <c r="D45" s="23" t="s">
        <v>31</v>
      </c>
      <c r="E45" s="198" t="s">
        <v>2873</v>
      </c>
      <c r="F45" s="28" t="s">
        <v>2874</v>
      </c>
      <c r="G45" s="29" t="s">
        <v>2875</v>
      </c>
      <c r="H45" s="23" t="s">
        <v>55</v>
      </c>
      <c r="I45" s="1"/>
    </row>
    <row r="46" spans="1:9" ht="12.75" customHeight="1">
      <c r="A46" s="1"/>
      <c r="B46" s="859" t="s">
        <v>278</v>
      </c>
      <c r="C46" s="836"/>
      <c r="D46" s="836"/>
      <c r="E46" s="836"/>
      <c r="F46" s="836"/>
      <c r="G46" s="836"/>
      <c r="H46" s="837"/>
      <c r="I46" s="1"/>
    </row>
    <row r="47" spans="1:9" ht="106.5" customHeight="1">
      <c r="A47" s="1"/>
      <c r="B47" s="13" t="s">
        <v>29</v>
      </c>
      <c r="C47" s="13" t="s">
        <v>30</v>
      </c>
      <c r="D47" s="328" t="s">
        <v>81</v>
      </c>
      <c r="E47" s="370" t="s">
        <v>2876</v>
      </c>
      <c r="F47" s="200" t="s">
        <v>2877</v>
      </c>
      <c r="G47" s="328" t="s">
        <v>1333</v>
      </c>
      <c r="H47" s="373" t="s">
        <v>55</v>
      </c>
      <c r="I47" s="1"/>
    </row>
    <row r="48" spans="1:9" ht="38.25" customHeight="1">
      <c r="A48" s="1"/>
      <c r="B48" s="13" t="s">
        <v>77</v>
      </c>
      <c r="C48" s="44" t="s">
        <v>79</v>
      </c>
      <c r="D48" s="32" t="s">
        <v>2794</v>
      </c>
      <c r="E48" s="289" t="s">
        <v>2878</v>
      </c>
      <c r="F48" s="268" t="s">
        <v>2879</v>
      </c>
      <c r="G48" s="25" t="s">
        <v>2797</v>
      </c>
      <c r="H48" s="32" t="s">
        <v>380</v>
      </c>
      <c r="I48" s="1"/>
    </row>
    <row r="49" spans="1:9" ht="38.25">
      <c r="A49" s="1"/>
      <c r="B49" s="13" t="s">
        <v>99</v>
      </c>
      <c r="C49" s="13" t="s">
        <v>101</v>
      </c>
      <c r="D49" s="32" t="s">
        <v>31</v>
      </c>
      <c r="E49" s="776" t="s">
        <v>2880</v>
      </c>
      <c r="F49" s="32" t="s">
        <v>1636</v>
      </c>
      <c r="G49" s="193" t="str">
        <f>HYPERLINK("https://neznaika.info/ege/physics/973-variant-5.html","Решить вариант ЕГЭ по ссылке https://neznaika.info/ege/physics/973-variant-5.html")</f>
        <v>Решить вариант ЕГЭ по ссылке https://neznaika.info/ege/physics/973-variant-5.html</v>
      </c>
      <c r="H49" s="32" t="s">
        <v>380</v>
      </c>
      <c r="I49" s="1"/>
    </row>
    <row r="50" spans="1:9" ht="12.75" customHeight="1">
      <c r="A50" s="1"/>
      <c r="B50" s="903" t="s">
        <v>128</v>
      </c>
      <c r="C50" s="836"/>
      <c r="D50" s="836"/>
      <c r="E50" s="836"/>
      <c r="F50" s="836"/>
      <c r="G50" s="836"/>
      <c r="H50" s="837"/>
      <c r="I50" s="1"/>
    </row>
    <row r="51" spans="1:9" ht="153">
      <c r="A51" s="1"/>
      <c r="B51" s="13" t="s">
        <v>142</v>
      </c>
      <c r="C51" s="13" t="s">
        <v>145</v>
      </c>
      <c r="D51" s="32" t="s">
        <v>31</v>
      </c>
      <c r="E51" s="722" t="s">
        <v>2881</v>
      </c>
      <c r="F51" s="777" t="s">
        <v>2882</v>
      </c>
      <c r="G51" s="61" t="s">
        <v>3047</v>
      </c>
      <c r="H51" s="61" t="str">
        <f>HYPERLINK("https://www.yaklass.ru/p/algebra/11-klass/uravneniia-i-neravenstva-9121/uravneniia-i-neravenstva-s-parametrami-9173","На сайте «ЯКласс» выполнить задания 5,6,10 по теме ""Уравнения и неравенства с параметрами"".
Если нет технической возможности: решить карточку (подробности в ВК)")</f>
        <v>На сайте «ЯКласс» выполнить задания 5,6,10 по теме "Уравнения и неравенства с параметрами".
Если нет технической возможности: решить карточку (подробности в ВК)</v>
      </c>
      <c r="I51" s="1"/>
    </row>
    <row r="52" spans="1:9" ht="50.25" customHeight="1">
      <c r="A52" s="1"/>
      <c r="B52" s="13" t="s">
        <v>166</v>
      </c>
      <c r="C52" s="13" t="s">
        <v>167</v>
      </c>
      <c r="D52" s="32" t="s">
        <v>598</v>
      </c>
      <c r="E52" s="753" t="s">
        <v>2883</v>
      </c>
      <c r="F52" s="36" t="s">
        <v>2884</v>
      </c>
      <c r="G52" s="193" t="str">
        <f>HYPERLINK("tvkultura.ru/video/show/brand_id/20882/episode_id/155776/video_id/155776/","Просмотрите видео, перейдя по ссылке ")</f>
        <v xml:space="preserve">Просмотрите видео, перейдя по ссылке </v>
      </c>
      <c r="H52" s="36" t="s">
        <v>2885</v>
      </c>
      <c r="I52" s="1"/>
    </row>
    <row r="53" spans="1:9" ht="51">
      <c r="A53" s="1"/>
      <c r="B53" s="13" t="s">
        <v>187</v>
      </c>
      <c r="C53" s="203" t="s">
        <v>189</v>
      </c>
      <c r="D53" s="32" t="s">
        <v>31</v>
      </c>
      <c r="E53" s="791" t="s">
        <v>2886</v>
      </c>
      <c r="F53" s="458" t="s">
        <v>2887</v>
      </c>
      <c r="G53" s="257" t="str">
        <f>HYPERLINK("https://math-ege.sdamgia.ru/","На сайте ""Решу ЕГЭ"" выполнить индивидуальное практическое задание.
Если нет технической возможности: решить карточку (подробности в ВК)")</f>
        <v>На сайте "Решу ЕГЭ" выполнить индивидуальное практическое задание.
Если нет технической возможности: решить карточку (подробности в ВК)</v>
      </c>
      <c r="H53" s="458" t="s">
        <v>2806</v>
      </c>
      <c r="I53" s="1"/>
    </row>
    <row r="54" spans="1:9" ht="40.5" customHeight="1">
      <c r="A54" s="1"/>
      <c r="B54" s="847">
        <v>7</v>
      </c>
      <c r="C54" s="904" t="s">
        <v>434</v>
      </c>
      <c r="D54" s="549" t="s">
        <v>31</v>
      </c>
      <c r="E54" s="121" t="s">
        <v>2888</v>
      </c>
      <c r="F54" s="32" t="s">
        <v>2889</v>
      </c>
      <c r="G54" s="193" t="str">
        <f>HYPERLINK("https://www.youtube.com/watch?v=imxDx1Uo-KM","Выписать выражения сожаления")</f>
        <v>Выписать выражения сожаления</v>
      </c>
      <c r="H54" s="23" t="s">
        <v>380</v>
      </c>
      <c r="I54" s="1"/>
    </row>
    <row r="55" spans="1:9" ht="40.5" customHeight="1">
      <c r="A55" s="1"/>
      <c r="B55" s="848"/>
      <c r="C55" s="848"/>
      <c r="D55" s="32" t="s">
        <v>31</v>
      </c>
      <c r="E55" s="708" t="s">
        <v>2890</v>
      </c>
      <c r="F55" s="32" t="s">
        <v>2891</v>
      </c>
      <c r="G55" s="188" t="s">
        <v>2892</v>
      </c>
      <c r="H55" s="23" t="s">
        <v>380</v>
      </c>
      <c r="I55" s="1"/>
    </row>
    <row r="56" spans="1:9" ht="38.25" customHeight="1">
      <c r="A56" s="1"/>
      <c r="B56" s="202">
        <v>8</v>
      </c>
      <c r="C56" s="792" t="s">
        <v>1092</v>
      </c>
      <c r="D56" s="32" t="s">
        <v>287</v>
      </c>
      <c r="E56" s="708" t="s">
        <v>2893</v>
      </c>
      <c r="F56" s="32" t="s">
        <v>2870</v>
      </c>
      <c r="G56" s="188" t="s">
        <v>2894</v>
      </c>
      <c r="H56" s="23" t="s">
        <v>55</v>
      </c>
      <c r="I56" s="1"/>
    </row>
    <row r="57" spans="1:9" ht="38.25" customHeight="1">
      <c r="A57" s="1"/>
      <c r="B57" s="392">
        <v>9</v>
      </c>
      <c r="C57" s="792" t="s">
        <v>1097</v>
      </c>
      <c r="D57" s="36" t="s">
        <v>31</v>
      </c>
      <c r="E57" s="708" t="s">
        <v>2895</v>
      </c>
      <c r="F57" s="36" t="s">
        <v>2896</v>
      </c>
      <c r="G57" s="188"/>
      <c r="H57" s="23"/>
      <c r="I57" s="1"/>
    </row>
    <row r="58" spans="1:9" ht="27.75" customHeight="1">
      <c r="A58" s="1"/>
      <c r="B58" s="859"/>
      <c r="C58" s="836"/>
      <c r="D58" s="836"/>
      <c r="E58" s="836"/>
      <c r="F58" s="836"/>
      <c r="G58" s="836"/>
      <c r="H58" s="837"/>
      <c r="I58" s="1"/>
    </row>
    <row r="59" spans="1:9" ht="12.75">
      <c r="A59" s="1"/>
      <c r="B59" s="17"/>
      <c r="C59" s="17"/>
      <c r="D59" s="79"/>
      <c r="E59" s="79"/>
      <c r="F59" s="234"/>
      <c r="G59" s="301"/>
      <c r="H59" s="234"/>
      <c r="I59" s="1"/>
    </row>
    <row r="60" spans="1:9" ht="12.75">
      <c r="A60" s="1"/>
      <c r="B60" s="17"/>
      <c r="C60" s="17"/>
      <c r="D60" s="79"/>
      <c r="E60" s="294"/>
      <c r="F60" s="79"/>
      <c r="G60" s="79"/>
      <c r="H60" s="79"/>
      <c r="I60" s="1"/>
    </row>
    <row r="61" spans="1:9" ht="12.75">
      <c r="A61" s="1"/>
      <c r="B61" s="17"/>
      <c r="C61" s="17"/>
      <c r="D61" s="79"/>
      <c r="E61" s="170"/>
      <c r="F61" s="747"/>
      <c r="G61" s="793"/>
      <c r="H61" s="794"/>
      <c r="I61" s="1"/>
    </row>
    <row r="62" spans="1:9" ht="15.75" customHeight="1">
      <c r="A62" s="1"/>
      <c r="B62" s="902"/>
      <c r="C62" s="840"/>
      <c r="D62" s="840"/>
      <c r="E62" s="840"/>
      <c r="F62" s="840"/>
      <c r="G62" s="840"/>
      <c r="H62" s="840"/>
      <c r="I62" s="1"/>
    </row>
    <row r="63" spans="1:9" ht="12.75">
      <c r="A63" s="1"/>
      <c r="B63" s="17"/>
      <c r="C63" s="17"/>
      <c r="D63" s="27"/>
      <c r="E63" s="795"/>
      <c r="F63" s="79"/>
      <c r="G63" s="79"/>
      <c r="H63" s="79"/>
      <c r="I63" s="1"/>
    </row>
    <row r="64" spans="1:9" ht="12.75">
      <c r="A64" s="1"/>
      <c r="B64" s="17"/>
      <c r="C64" s="17"/>
      <c r="D64" s="79"/>
      <c r="E64" s="742"/>
      <c r="F64" s="79"/>
      <c r="G64" s="79"/>
      <c r="H64" s="79"/>
      <c r="I64" s="1"/>
    </row>
    <row r="65" spans="1:9" ht="12.75">
      <c r="A65" s="1"/>
      <c r="B65" s="17"/>
      <c r="C65" s="17"/>
      <c r="D65" s="79"/>
      <c r="E65" s="799"/>
      <c r="F65" s="79"/>
      <c r="G65" s="79"/>
      <c r="H65" s="27"/>
      <c r="I65" s="1"/>
    </row>
    <row r="66" spans="1:9" ht="42.75" customHeight="1">
      <c r="A66" s="1"/>
      <c r="B66" s="17"/>
      <c r="C66" s="17"/>
      <c r="D66" s="79"/>
      <c r="E66" s="799"/>
      <c r="F66" s="79"/>
      <c r="G66" s="79"/>
      <c r="H66" s="27"/>
      <c r="I66" s="1"/>
    </row>
    <row r="67" spans="1:9" ht="42.75" customHeight="1">
      <c r="A67" s="1"/>
      <c r="B67" s="17"/>
      <c r="C67" s="17"/>
      <c r="D67" s="27"/>
      <c r="E67" s="763"/>
      <c r="F67" s="119"/>
      <c r="G67" s="764"/>
      <c r="H67" s="118"/>
      <c r="I67" s="1"/>
    </row>
    <row r="68" spans="1:9" ht="18" customHeight="1">
      <c r="A68" s="1"/>
      <c r="B68" s="896"/>
      <c r="C68" s="840"/>
      <c r="D68" s="840"/>
      <c r="E68" s="840"/>
      <c r="F68" s="840"/>
      <c r="G68" s="840"/>
      <c r="H68" s="840"/>
      <c r="I68" s="1"/>
    </row>
    <row r="69" spans="1:9" ht="12.75">
      <c r="A69" s="1"/>
      <c r="B69" s="17"/>
      <c r="C69" s="17"/>
      <c r="D69" s="79"/>
      <c r="E69" s="294"/>
      <c r="F69" s="79"/>
      <c r="G69" s="227"/>
      <c r="H69" s="79"/>
      <c r="I69" s="1"/>
    </row>
    <row r="70" spans="1:9" ht="12.75">
      <c r="A70" s="1"/>
      <c r="B70" s="17"/>
      <c r="C70" s="17"/>
      <c r="D70" s="801"/>
      <c r="E70" s="294"/>
      <c r="F70" s="79"/>
      <c r="G70" s="227"/>
      <c r="H70" s="79"/>
      <c r="I70" s="1"/>
    </row>
    <row r="71" spans="1:9" ht="12.75">
      <c r="A71" s="1"/>
      <c r="B71" s="17"/>
      <c r="C71" s="17"/>
      <c r="D71" s="79"/>
      <c r="E71" s="294"/>
      <c r="F71" s="79"/>
      <c r="G71" s="79"/>
      <c r="H71" s="79"/>
      <c r="I71" s="1"/>
    </row>
    <row r="72" spans="1:9" ht="12.75" customHeight="1">
      <c r="A72" s="1"/>
      <c r="B72" s="921"/>
      <c r="C72" s="840"/>
      <c r="D72" s="840"/>
      <c r="E72" s="840"/>
      <c r="F72" s="840"/>
      <c r="G72" s="840"/>
      <c r="H72" s="840"/>
      <c r="I72" s="1"/>
    </row>
    <row r="73" spans="1:9" ht="12.75">
      <c r="A73" s="1"/>
      <c r="B73" s="849"/>
      <c r="C73" s="849"/>
      <c r="D73" s="79"/>
      <c r="E73" s="170"/>
      <c r="F73" s="79"/>
      <c r="G73" s="79"/>
      <c r="H73" s="79"/>
      <c r="I73" s="1"/>
    </row>
    <row r="74" spans="1:9" ht="12.75">
      <c r="A74" s="1"/>
      <c r="B74" s="840"/>
      <c r="C74" s="840"/>
      <c r="D74" s="79"/>
      <c r="E74" s="294"/>
      <c r="F74" s="79"/>
      <c r="G74" s="227"/>
      <c r="H74" s="79"/>
      <c r="I74" s="1"/>
    </row>
    <row r="75" spans="1:9" ht="12.75">
      <c r="A75" s="1"/>
      <c r="B75" s="840"/>
      <c r="C75" s="840"/>
      <c r="D75" s="79"/>
      <c r="E75" s="294"/>
      <c r="F75" s="79"/>
      <c r="G75" s="227"/>
      <c r="H75" s="79"/>
      <c r="I75" s="1"/>
    </row>
    <row r="76" spans="1:9" ht="12.75">
      <c r="A76" s="1"/>
      <c r="B76" s="17"/>
      <c r="C76" s="17"/>
      <c r="D76" s="79"/>
      <c r="E76" s="294"/>
      <c r="F76" s="79"/>
      <c r="G76" s="79"/>
      <c r="H76" s="79"/>
      <c r="I76" s="1"/>
    </row>
    <row r="77" spans="1:9" ht="12.75">
      <c r="A77" s="1"/>
      <c r="B77" s="236"/>
      <c r="C77" s="17"/>
      <c r="D77" s="79"/>
      <c r="E77" s="115"/>
      <c r="F77" s="801"/>
      <c r="G77" s="227"/>
      <c r="H77" s="79"/>
      <c r="I77" s="1"/>
    </row>
    <row r="78" spans="1:9" ht="12.75">
      <c r="A78" s="1"/>
      <c r="B78" s="17"/>
      <c r="C78" s="17"/>
      <c r="D78" s="115"/>
      <c r="E78" s="802"/>
      <c r="F78" s="79"/>
      <c r="G78" s="79"/>
      <c r="H78" s="79"/>
      <c r="I78" s="1"/>
    </row>
    <row r="79" spans="1:9" ht="12.75">
      <c r="A79" s="1"/>
      <c r="B79" s="175"/>
      <c r="C79" s="175"/>
      <c r="D79" s="175"/>
      <c r="E79" s="175"/>
      <c r="F79" s="175"/>
      <c r="G79" s="175"/>
      <c r="H79" s="175"/>
      <c r="I79" s="1"/>
    </row>
    <row r="80" spans="1:9" ht="12.75">
      <c r="A80" s="1"/>
      <c r="B80" s="175"/>
      <c r="C80" s="175"/>
      <c r="D80" s="175"/>
      <c r="E80" s="175"/>
      <c r="F80" s="175"/>
      <c r="G80" s="175"/>
      <c r="H80" s="175"/>
      <c r="I80" s="1"/>
    </row>
    <row r="81" spans="1:9" ht="12.75">
      <c r="A81" s="1"/>
      <c r="B81" s="175"/>
      <c r="C81" s="175"/>
      <c r="D81" s="175"/>
      <c r="E81" s="175"/>
      <c r="F81" s="175"/>
      <c r="G81" s="175"/>
      <c r="H81" s="175"/>
      <c r="I81" s="1"/>
    </row>
    <row r="82" spans="1:9" ht="12.75">
      <c r="A82" s="1"/>
      <c r="B82" s="175"/>
      <c r="C82" s="175"/>
      <c r="D82" s="175"/>
      <c r="E82" s="175"/>
      <c r="F82" s="175"/>
      <c r="G82" s="175"/>
      <c r="H82" s="175"/>
      <c r="I82" s="1"/>
    </row>
    <row r="83" spans="1:9" ht="12.75">
      <c r="A83" s="1"/>
      <c r="B83" s="175"/>
      <c r="C83" s="175"/>
      <c r="D83" s="175"/>
      <c r="E83" s="175"/>
      <c r="F83" s="175"/>
      <c r="G83" s="175"/>
      <c r="H83" s="175"/>
      <c r="I83" s="1"/>
    </row>
    <row r="84" spans="1:9" ht="12.75">
      <c r="A84" s="1"/>
      <c r="B84" s="175"/>
      <c r="C84" s="175"/>
      <c r="D84" s="175"/>
      <c r="E84" s="175"/>
      <c r="F84" s="175"/>
      <c r="G84" s="175"/>
      <c r="H84" s="175"/>
      <c r="I84" s="1"/>
    </row>
    <row r="85" spans="1:9" ht="12.75">
      <c r="A85" s="1"/>
      <c r="B85" s="175"/>
      <c r="C85" s="175"/>
      <c r="D85" s="175"/>
      <c r="E85" s="175"/>
      <c r="F85" s="175"/>
      <c r="G85" s="175"/>
      <c r="H85" s="175"/>
      <c r="I85" s="1"/>
    </row>
    <row r="86" spans="1:9" ht="12.75">
      <c r="A86" s="1"/>
      <c r="B86" s="175"/>
      <c r="C86" s="175"/>
      <c r="D86" s="175"/>
      <c r="E86" s="175"/>
      <c r="F86" s="175"/>
      <c r="G86" s="175"/>
      <c r="H86" s="175"/>
      <c r="I86" s="1"/>
    </row>
    <row r="87" spans="1:9" ht="12.75">
      <c r="A87" s="1"/>
      <c r="B87" s="175"/>
      <c r="C87" s="175"/>
      <c r="D87" s="175"/>
      <c r="E87" s="175"/>
      <c r="F87" s="175"/>
      <c r="G87" s="175"/>
      <c r="H87" s="175"/>
      <c r="I87" s="1"/>
    </row>
    <row r="88" spans="1:9" ht="12.75">
      <c r="A88" s="1"/>
      <c r="B88" s="175"/>
      <c r="C88" s="175"/>
      <c r="D88" s="175"/>
      <c r="E88" s="175"/>
      <c r="F88" s="175"/>
      <c r="G88" s="175"/>
      <c r="H88" s="175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  <row r="977" spans="1:9" ht="12.75">
      <c r="A977" s="1"/>
      <c r="B977" s="1"/>
      <c r="C977" s="1"/>
      <c r="D977" s="1"/>
      <c r="E977" s="1"/>
      <c r="F977" s="1"/>
      <c r="G977" s="1"/>
      <c r="H977" s="1"/>
      <c r="I977" s="1"/>
    </row>
    <row r="978" spans="1:9" ht="12.75">
      <c r="A978" s="1"/>
      <c r="B978" s="1"/>
      <c r="C978" s="1"/>
      <c r="D978" s="1"/>
      <c r="E978" s="1"/>
      <c r="F978" s="1"/>
      <c r="G978" s="1"/>
      <c r="H978" s="1"/>
      <c r="I978" s="1"/>
    </row>
    <row r="979" spans="1:9" ht="12.75">
      <c r="A979" s="1"/>
      <c r="B979" s="1"/>
      <c r="C979" s="1"/>
      <c r="D979" s="1"/>
      <c r="E979" s="1"/>
      <c r="F979" s="1"/>
      <c r="G979" s="1"/>
      <c r="H979" s="1"/>
      <c r="I979" s="1"/>
    </row>
    <row r="980" spans="1:9" ht="12.75">
      <c r="A980" s="1"/>
      <c r="B980" s="1"/>
      <c r="C980" s="1"/>
      <c r="D980" s="1"/>
      <c r="E980" s="1"/>
      <c r="F980" s="1"/>
      <c r="G980" s="1"/>
      <c r="H980" s="1"/>
      <c r="I980" s="1"/>
    </row>
    <row r="981" spans="1:9" ht="12.75">
      <c r="A981" s="1"/>
      <c r="B981" s="1"/>
      <c r="C981" s="1"/>
      <c r="D981" s="1"/>
      <c r="E981" s="1"/>
      <c r="F981" s="1"/>
      <c r="G981" s="1"/>
      <c r="H981" s="1"/>
      <c r="I981" s="1"/>
    </row>
    <row r="982" spans="1:9" ht="12.75">
      <c r="A982" s="1"/>
      <c r="B982" s="1"/>
      <c r="C982" s="1"/>
      <c r="D982" s="1"/>
      <c r="E982" s="1"/>
      <c r="F982" s="1"/>
      <c r="G982" s="1"/>
      <c r="H982" s="1"/>
      <c r="I982" s="1"/>
    </row>
    <row r="983" spans="1:9" ht="12.75">
      <c r="A983" s="1"/>
      <c r="B983" s="1"/>
      <c r="C983" s="1"/>
      <c r="D983" s="1"/>
      <c r="E983" s="1"/>
      <c r="F983" s="1"/>
      <c r="G983" s="1"/>
      <c r="H983" s="1"/>
      <c r="I983" s="1"/>
    </row>
    <row r="984" spans="1:9" ht="12.75">
      <c r="A984" s="1"/>
      <c r="B984" s="1"/>
      <c r="C984" s="1"/>
      <c r="D984" s="1"/>
      <c r="E984" s="1"/>
      <c r="F984" s="1"/>
      <c r="G984" s="1"/>
      <c r="H984" s="1"/>
      <c r="I984" s="1"/>
    </row>
    <row r="985" spans="1:9" ht="12.75">
      <c r="A985" s="1"/>
      <c r="B985" s="1"/>
      <c r="C985" s="1"/>
      <c r="D985" s="1"/>
      <c r="E985" s="1"/>
      <c r="F985" s="1"/>
      <c r="G985" s="1"/>
      <c r="H985" s="1"/>
      <c r="I985" s="1"/>
    </row>
    <row r="986" spans="1:9" ht="12.75">
      <c r="A986" s="1"/>
      <c r="B986" s="1"/>
      <c r="C986" s="1"/>
      <c r="D986" s="1"/>
      <c r="E986" s="1"/>
      <c r="F986" s="1"/>
      <c r="G986" s="1"/>
      <c r="H986" s="1"/>
      <c r="I986" s="1"/>
    </row>
    <row r="987" spans="1:9" ht="12.75">
      <c r="A987" s="1"/>
      <c r="B987" s="1"/>
      <c r="C987" s="1"/>
      <c r="D987" s="1"/>
      <c r="E987" s="1"/>
      <c r="F987" s="1"/>
      <c r="G987" s="1"/>
      <c r="H987" s="1"/>
      <c r="I987" s="1"/>
    </row>
  </sheetData>
  <mergeCells count="29">
    <mergeCell ref="B50:H50"/>
    <mergeCell ref="B14:B17"/>
    <mergeCell ref="B22:B24"/>
    <mergeCell ref="C22:C24"/>
    <mergeCell ref="B30:B31"/>
    <mergeCell ref="C30:C31"/>
    <mergeCell ref="B38:B39"/>
    <mergeCell ref="C38:C39"/>
    <mergeCell ref="B44:B45"/>
    <mergeCell ref="C44:C45"/>
    <mergeCell ref="B46:H46"/>
    <mergeCell ref="B33:H33"/>
    <mergeCell ref="B37:H37"/>
    <mergeCell ref="B25:H25"/>
    <mergeCell ref="B73:B75"/>
    <mergeCell ref="C73:C75"/>
    <mergeCell ref="B1:H1"/>
    <mergeCell ref="B2:H2"/>
    <mergeCell ref="B5:B7"/>
    <mergeCell ref="C5:C7"/>
    <mergeCell ref="B9:H9"/>
    <mergeCell ref="C14:C17"/>
    <mergeCell ref="B19:H19"/>
    <mergeCell ref="B62:H62"/>
    <mergeCell ref="B68:H68"/>
    <mergeCell ref="B72:H72"/>
    <mergeCell ref="B54:B55"/>
    <mergeCell ref="C54:C55"/>
    <mergeCell ref="B58:H58"/>
  </mergeCells>
  <hyperlinks>
    <hyperlink ref="G15" r:id="rId1"/>
    <hyperlink ref="G41" r:id="rId2"/>
    <hyperlink ref="G44" r:id="rId3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H90"/>
  <sheetViews>
    <sheetView topLeftCell="B1" workbookViewId="0">
      <selection activeCell="P10" sqref="P10"/>
    </sheetView>
  </sheetViews>
  <sheetFormatPr defaultColWidth="14.42578125" defaultRowHeight="15.75" customHeight="1"/>
  <cols>
    <col min="1" max="1" width="9.140625" customWidth="1"/>
    <col min="2" max="2" width="14" customWidth="1"/>
    <col min="3" max="3" width="19.7109375" customWidth="1"/>
    <col min="4" max="4" width="21.42578125" customWidth="1"/>
    <col min="5" max="5" width="30.28515625" customWidth="1"/>
    <col min="6" max="6" width="36.140625" customWidth="1"/>
    <col min="7" max="7" width="27.85546875" customWidth="1"/>
    <col min="8" max="8" width="9.140625" customWidth="1"/>
  </cols>
  <sheetData>
    <row r="1" spans="1:7" ht="33" customHeight="1">
      <c r="A1" s="885" t="s">
        <v>2897</v>
      </c>
      <c r="B1" s="836"/>
      <c r="C1" s="836"/>
      <c r="D1" s="836"/>
      <c r="E1" s="836"/>
      <c r="F1" s="836"/>
      <c r="G1" s="837"/>
    </row>
    <row r="2" spans="1:7" ht="26.25" customHeight="1">
      <c r="A2" s="881" t="s">
        <v>7</v>
      </c>
      <c r="B2" s="862"/>
      <c r="C2" s="862"/>
      <c r="D2" s="862"/>
      <c r="E2" s="862"/>
      <c r="F2" s="862"/>
      <c r="G2" s="857"/>
    </row>
    <row r="3" spans="1:7" ht="25.5">
      <c r="A3" s="796" t="s">
        <v>11</v>
      </c>
      <c r="B3" s="797" t="s">
        <v>13</v>
      </c>
      <c r="C3" s="797" t="s">
        <v>14</v>
      </c>
      <c r="D3" s="798" t="s">
        <v>1884</v>
      </c>
      <c r="E3" s="797" t="s">
        <v>16</v>
      </c>
      <c r="F3" s="797" t="s">
        <v>17</v>
      </c>
      <c r="G3" s="797" t="s">
        <v>18</v>
      </c>
    </row>
    <row r="4" spans="1:7" ht="51">
      <c r="A4" s="796" t="s">
        <v>29</v>
      </c>
      <c r="B4" s="797" t="s">
        <v>30</v>
      </c>
      <c r="C4" s="443" t="s">
        <v>2465</v>
      </c>
      <c r="D4" s="689" t="s">
        <v>2898</v>
      </c>
      <c r="E4" s="800" t="s">
        <v>2781</v>
      </c>
      <c r="F4" s="694" t="str">
        <f>HYPERLINK("https://www.youtube.com/watch?v=GtvFcSk-Er4","Посмотреть видео 
Решите тест ( в прикрепленном файле) и пришлите ответы на почту pavlov-sashka@mail.ru или в ВК.")</f>
        <v>Посмотреть видео 
Решите тест ( в прикрепленном файле) и пришлите ответы на почту pavlov-sashka@mail.ru или в ВК.</v>
      </c>
      <c r="G4" s="443" t="s">
        <v>380</v>
      </c>
    </row>
    <row r="5" spans="1:7" ht="38.25">
      <c r="A5" s="924" t="s">
        <v>77</v>
      </c>
      <c r="B5" s="923" t="s">
        <v>79</v>
      </c>
      <c r="C5" s="443" t="s">
        <v>469</v>
      </c>
      <c r="D5" s="689" t="s">
        <v>2899</v>
      </c>
      <c r="E5" s="443" t="s">
        <v>2784</v>
      </c>
      <c r="F5" s="443" t="s">
        <v>2785</v>
      </c>
      <c r="G5" s="443" t="s">
        <v>2786</v>
      </c>
    </row>
    <row r="6" spans="1:7" ht="38.25">
      <c r="A6" s="876"/>
      <c r="B6" s="884"/>
      <c r="C6" s="443" t="s">
        <v>469</v>
      </c>
      <c r="D6" s="689" t="s">
        <v>2900</v>
      </c>
      <c r="E6" s="443" t="s">
        <v>2901</v>
      </c>
      <c r="F6" s="443" t="s">
        <v>2793</v>
      </c>
      <c r="G6" s="443" t="s">
        <v>2793</v>
      </c>
    </row>
    <row r="7" spans="1:7" ht="38.25">
      <c r="A7" s="848"/>
      <c r="B7" s="857"/>
      <c r="C7" s="443" t="s">
        <v>469</v>
      </c>
      <c r="D7" s="689" t="s">
        <v>2902</v>
      </c>
      <c r="E7" s="443" t="s">
        <v>2788</v>
      </c>
      <c r="F7" s="443" t="s">
        <v>2789</v>
      </c>
      <c r="G7" s="443" t="s">
        <v>2790</v>
      </c>
    </row>
    <row r="8" spans="1:7" ht="38.25">
      <c r="A8" s="796" t="s">
        <v>99</v>
      </c>
      <c r="B8" s="797" t="s">
        <v>101</v>
      </c>
      <c r="C8" s="443" t="s">
        <v>2794</v>
      </c>
      <c r="D8" s="689" t="s">
        <v>2903</v>
      </c>
      <c r="E8" s="443" t="s">
        <v>2796</v>
      </c>
      <c r="F8" s="800" t="s">
        <v>2797</v>
      </c>
      <c r="G8" s="443" t="s">
        <v>380</v>
      </c>
    </row>
    <row r="9" spans="1:7" ht="12.75" customHeight="1">
      <c r="A9" s="915" t="s">
        <v>128</v>
      </c>
      <c r="B9" s="862"/>
      <c r="C9" s="862"/>
      <c r="D9" s="862"/>
      <c r="E9" s="862"/>
      <c r="F9" s="862"/>
      <c r="G9" s="857"/>
    </row>
    <row r="10" spans="1:7" ht="127.5">
      <c r="A10" s="796" t="s">
        <v>142</v>
      </c>
      <c r="B10" s="797" t="s">
        <v>145</v>
      </c>
      <c r="C10" s="443" t="s">
        <v>2465</v>
      </c>
      <c r="D10" s="689" t="s">
        <v>2904</v>
      </c>
      <c r="E10" s="691" t="s">
        <v>2799</v>
      </c>
      <c r="F10" s="690" t="str">
        <f>HYPERLINK("https://www.youtube.com/watch?time_continue=321&amp;v=wgxKpSeipKg&amp;feature=emb_logo","Выполнить комплекс упражнений, предложенный  в АСУ РСО")</f>
        <v>Выполнить комплекс упражнений, предложенный  в АСУ РСО</v>
      </c>
      <c r="G10" s="443" t="s">
        <v>55</v>
      </c>
    </row>
    <row r="11" spans="1:7" ht="153">
      <c r="A11" s="796" t="s">
        <v>166</v>
      </c>
      <c r="B11" s="797" t="s">
        <v>167</v>
      </c>
      <c r="C11" s="800" t="s">
        <v>31</v>
      </c>
      <c r="D11" s="689" t="s">
        <v>2905</v>
      </c>
      <c r="E11" s="443" t="s">
        <v>2906</v>
      </c>
      <c r="F11" s="690" t="s">
        <v>3047</v>
      </c>
      <c r="G11" s="690" t="str">
        <f>HYPERLINK("https://www.yaklass.ru/p/algebra/11-klass/uravneniia-i-neravenstva-9121/uravneniia-i-neravenstva-s-parametrami-9173","На сайте «ЯКласс» выполнить задания 5,6,10 по теме ""Уравнения и неравенства с параметрами"".
Если нет технической возможности: решить карточку (подробности в ВК)")</f>
        <v>На сайте «ЯКласс» выполнить задания 5,6,10 по теме "Уравнения и неравенства с параметрами".
Если нет технической возможности: решить карточку (подробности в ВК)</v>
      </c>
    </row>
    <row r="12" spans="1:7" ht="38.25">
      <c r="A12" s="796" t="s">
        <v>187</v>
      </c>
      <c r="B12" s="797" t="s">
        <v>189</v>
      </c>
      <c r="C12" s="443" t="s">
        <v>2465</v>
      </c>
      <c r="D12" s="689" t="s">
        <v>2907</v>
      </c>
      <c r="E12" s="443" t="s">
        <v>2908</v>
      </c>
      <c r="F12" s="690" t="str">
        <f>HYPERLINK("https://resh.edu.ru/subject/lesson/4885/start/226963/","Изучить материал")</f>
        <v>Изучить материал</v>
      </c>
      <c r="G12" s="690" t="str">
        <f>HYPERLINK("https://resh.edu.ru/subject/lesson/4885/control/1/","Выполнить задание В1 ")</f>
        <v xml:space="preserve">Выполнить задание В1 </v>
      </c>
    </row>
    <row r="13" spans="1:7" ht="25.5">
      <c r="A13" s="924" t="s">
        <v>433</v>
      </c>
      <c r="B13" s="923" t="s">
        <v>434</v>
      </c>
      <c r="C13" s="443" t="s">
        <v>1118</v>
      </c>
      <c r="D13" s="693" t="s">
        <v>2909</v>
      </c>
      <c r="E13" s="691" t="s">
        <v>2816</v>
      </c>
      <c r="F13" s="691" t="s">
        <v>2817</v>
      </c>
      <c r="G13" s="691" t="s">
        <v>55</v>
      </c>
    </row>
    <row r="14" spans="1:7" ht="38.25">
      <c r="A14" s="848"/>
      <c r="B14" s="857"/>
      <c r="C14" s="800" t="s">
        <v>31</v>
      </c>
      <c r="D14" s="693" t="s">
        <v>2910</v>
      </c>
      <c r="E14" s="443" t="s">
        <v>2911</v>
      </c>
      <c r="F14" s="443" t="s">
        <v>2812</v>
      </c>
      <c r="G14" s="443" t="s">
        <v>55</v>
      </c>
    </row>
    <row r="15" spans="1:7" ht="65.25" customHeight="1">
      <c r="A15" s="924">
        <v>8</v>
      </c>
      <c r="B15" s="923" t="s">
        <v>1092</v>
      </c>
      <c r="C15" s="443" t="s">
        <v>81</v>
      </c>
      <c r="D15" s="693" t="s">
        <v>2912</v>
      </c>
      <c r="E15" s="443" t="s">
        <v>2819</v>
      </c>
      <c r="F15" s="690" t="str">
        <f>HYPERLINK("https://yandex.ru/video/preview/?filmId=5749655805799793109&amp;text=поляроиды%20и%20их%20применение&amp;path=wizard&amp;parent-reqid=1587754151826969-1518325279974068142800121-production-app-host-man-web-yp-79&amp;redircnt=1587754177.1","https://yandex.ru/video/preview/?filmId=5749655805799793109&amp;text=поляроиды%20и%20их%20применение&amp;path=wizard&amp;parent-reqid=1587754151826969-1518325279974068142800121-production-app-host-man-web-yp-79&amp;redircnt=1587754177.1")</f>
        <v>https://yandex.ru/video/preview/?filmId=5749655805799793109&amp;text=поляроиды%20и%20их%20применение&amp;path=wizard&amp;parent-reqid=1587754151826969-1518325279974068142800121-production-app-host-man-web-yp-79&amp;redircnt=1587754177.1</v>
      </c>
      <c r="G15" s="443" t="s">
        <v>55</v>
      </c>
    </row>
    <row r="16" spans="1:7" ht="51">
      <c r="A16" s="848"/>
      <c r="B16" s="857"/>
      <c r="C16" s="443" t="s">
        <v>31</v>
      </c>
      <c r="D16" s="693" t="s">
        <v>2913</v>
      </c>
      <c r="E16" s="691" t="s">
        <v>2462</v>
      </c>
      <c r="F16" s="700" t="s">
        <v>2814</v>
      </c>
      <c r="G16" s="443" t="s">
        <v>863</v>
      </c>
    </row>
    <row r="17" spans="1:8" ht="42" customHeight="1">
      <c r="A17" s="796" t="s">
        <v>1096</v>
      </c>
      <c r="B17" s="797" t="s">
        <v>1097</v>
      </c>
      <c r="C17" s="443" t="s">
        <v>1118</v>
      </c>
      <c r="D17" s="693" t="s">
        <v>2914</v>
      </c>
      <c r="E17" s="691" t="s">
        <v>2816</v>
      </c>
      <c r="F17" s="691" t="s">
        <v>2817</v>
      </c>
      <c r="G17" s="691" t="s">
        <v>55</v>
      </c>
    </row>
    <row r="18" spans="1:8" ht="12.75" customHeight="1">
      <c r="A18" s="893" t="s">
        <v>219</v>
      </c>
      <c r="B18" s="862"/>
      <c r="C18" s="862"/>
      <c r="D18" s="862"/>
      <c r="E18" s="862"/>
      <c r="F18" s="862"/>
      <c r="G18" s="857"/>
    </row>
    <row r="19" spans="1:8" ht="114" customHeight="1">
      <c r="A19" s="803" t="s">
        <v>29</v>
      </c>
      <c r="B19" s="804" t="s">
        <v>30</v>
      </c>
      <c r="C19" s="373" t="s">
        <v>31</v>
      </c>
      <c r="D19" s="805" t="s">
        <v>2915</v>
      </c>
      <c r="E19" s="402" t="s">
        <v>2906</v>
      </c>
      <c r="F19" s="806" t="s">
        <v>3048</v>
      </c>
      <c r="G19" s="806" t="str">
        <f>HYPERLINK("https://www.yaklass.ru/p/algebra/11-klass/uravneniia-i-neravenstva-9121/uravneniia-i-neravenstva-s-parametrami-9173","На сайте «ЯКласс» выполнить задания 8,9,12 по теме ""Уравнения и неравенства с параметрами"".
Если нет технической возможности: решить карточку (подробности в ВК)")</f>
        <v>На сайте «ЯКласс» выполнить задания 8,9,12 по теме "Уравнения и неравенства с параметрами".
Если нет технической возможности: решить карточку (подробности в ВК)</v>
      </c>
      <c r="H19" s="215"/>
    </row>
    <row r="20" spans="1:8" ht="51">
      <c r="A20" s="796" t="s">
        <v>77</v>
      </c>
      <c r="B20" s="797" t="s">
        <v>79</v>
      </c>
      <c r="C20" s="800" t="s">
        <v>2916</v>
      </c>
      <c r="D20" s="689" t="s">
        <v>2917</v>
      </c>
      <c r="E20" s="443" t="s">
        <v>2918</v>
      </c>
      <c r="F20" s="800" t="s">
        <v>2919</v>
      </c>
      <c r="G20" s="443" t="s">
        <v>2920</v>
      </c>
    </row>
    <row r="21" spans="1:8" ht="25.5">
      <c r="A21" s="924" t="s">
        <v>99</v>
      </c>
      <c r="B21" s="923" t="s">
        <v>101</v>
      </c>
      <c r="C21" s="443" t="s">
        <v>31</v>
      </c>
      <c r="D21" s="689" t="s">
        <v>2921</v>
      </c>
      <c r="E21" s="412"/>
      <c r="F21" s="443"/>
      <c r="G21" s="412"/>
    </row>
    <row r="22" spans="1:8" ht="38.25">
      <c r="A22" s="876"/>
      <c r="B22" s="884"/>
      <c r="C22" s="443" t="s">
        <v>469</v>
      </c>
      <c r="D22" s="689" t="s">
        <v>2922</v>
      </c>
      <c r="E22" s="443" t="s">
        <v>2829</v>
      </c>
      <c r="F22" s="443" t="s">
        <v>2830</v>
      </c>
      <c r="G22" s="443" t="s">
        <v>380</v>
      </c>
    </row>
    <row r="23" spans="1:8" ht="38.25">
      <c r="A23" s="848"/>
      <c r="B23" s="857"/>
      <c r="C23" s="443" t="s">
        <v>469</v>
      </c>
      <c r="D23" s="689" t="s">
        <v>2923</v>
      </c>
      <c r="E23" s="443" t="s">
        <v>2832</v>
      </c>
      <c r="F23" s="443" t="s">
        <v>2833</v>
      </c>
      <c r="G23" s="443" t="s">
        <v>380</v>
      </c>
    </row>
    <row r="24" spans="1:8" ht="12.75" customHeight="1">
      <c r="A24" s="915" t="s">
        <v>128</v>
      </c>
      <c r="B24" s="862"/>
      <c r="C24" s="862"/>
      <c r="D24" s="862"/>
      <c r="E24" s="862"/>
      <c r="F24" s="862"/>
      <c r="G24" s="857"/>
    </row>
    <row r="25" spans="1:8" ht="51">
      <c r="A25" s="796" t="s">
        <v>142</v>
      </c>
      <c r="B25" s="797" t="s">
        <v>145</v>
      </c>
      <c r="C25" s="443" t="s">
        <v>31</v>
      </c>
      <c r="D25" s="689" t="s">
        <v>2924</v>
      </c>
      <c r="E25" s="443" t="s">
        <v>2908</v>
      </c>
      <c r="F25" s="690" t="str">
        <f>HYPERLINK("https://resh.edu.ru/subject/lesson/4885/control/2/","Разобрать задание ")</f>
        <v xml:space="preserve">Разобрать задание </v>
      </c>
      <c r="G25" s="443" t="s">
        <v>380</v>
      </c>
    </row>
    <row r="26" spans="1:8" ht="51">
      <c r="A26" s="796" t="s">
        <v>166</v>
      </c>
      <c r="B26" s="797" t="s">
        <v>167</v>
      </c>
      <c r="C26" s="443" t="s">
        <v>31</v>
      </c>
      <c r="D26" s="689" t="s">
        <v>2925</v>
      </c>
      <c r="E26" s="443" t="s">
        <v>2836</v>
      </c>
      <c r="F26" s="690" t="str">
        <f>HYPERLINK("https://infourok.ru/urok-literaturi-v-klasse-na-temu-gorodskaya-proza-v-sovremennoy-literature-yu-v-trifonov-vechnie-temi-i-nravstvennie-problemi-v--3021553.html","Ознакомьтесь с информацией, перейдя по ссылке, ответьте на вопросы, размещенные в беседе ВК; фото выполненных работ пришлите в беседу ")</f>
        <v xml:space="preserve">Ознакомьтесь с информацией, перейдя по ссылке, ответьте на вопросы, размещенные в беседе ВК; фото выполненных работ пришлите в беседу </v>
      </c>
      <c r="G26" s="690" t="e">
        <f>HYPERLINK("https://yandex.ru/video/preview/?filmId=6986264705005011924&amp;text=%D0%B2%D0%B8%D0%B4%D0%B5%D0%BE%D1%83%D1%80%D0%BE%D0%BA%20%D1%8E.%D1%82%D1%80%D0%B8%D1%84%D0%BE%D0%BD%D0%BE%D0%B2%20%D0%BE%D0%B1%D0%BC%D0%B5%D0%BD&amp;path=wizard&amp;parent-reqid=1588058478879890-13"&amp;"87430378911366606300129-production-app-host-vla-web-yp-88&amp;redircnt=1588058490.1","Прочтите повесть Ю.Трифонова ""Обмен"" ")</f>
        <v>#VALUE!</v>
      </c>
    </row>
    <row r="27" spans="1:8" ht="63.75">
      <c r="A27" s="796" t="s">
        <v>187</v>
      </c>
      <c r="B27" s="797" t="s">
        <v>189</v>
      </c>
      <c r="C27" s="800" t="s">
        <v>31</v>
      </c>
      <c r="D27" s="689" t="s">
        <v>2926</v>
      </c>
      <c r="E27" s="691" t="s">
        <v>2839</v>
      </c>
      <c r="F27" s="690" t="str">
        <f>HYPERLINK("https://math-ege.sdamgia.ru/","На сайте ""Решу ЕГЭ"" выполнить индивидуальное практическое задание.
Если нет технической возможности: решить карточку (подробности в ВК)")</f>
        <v>На сайте "Решу ЕГЭ" выполнить индивидуальное практическое задание.
Если нет технической возможности: решить карточку (подробности в ВК)</v>
      </c>
      <c r="G27" s="691" t="s">
        <v>2806</v>
      </c>
    </row>
    <row r="28" spans="1:8" ht="51">
      <c r="A28" s="796" t="s">
        <v>433</v>
      </c>
      <c r="B28" s="807" t="s">
        <v>434</v>
      </c>
      <c r="C28" s="443" t="s">
        <v>31</v>
      </c>
      <c r="D28" s="689" t="s">
        <v>2927</v>
      </c>
      <c r="E28" s="691" t="s">
        <v>2839</v>
      </c>
      <c r="F28" s="690" t="str">
        <f>HYPERLINK("https://math-ege.sdamgia.ru/","На сайте ""Решу ЕГЭ"" выполнить индивидуальную проверочную работу.
Если нет технической возможности: решить карточку (подробности в ВК)")</f>
        <v>На сайте "Решу ЕГЭ" выполнить индивидуальную проверочную работу.
Если нет технической возможности: решить карточку (подробности в ВК)</v>
      </c>
      <c r="G28" s="691" t="s">
        <v>2806</v>
      </c>
    </row>
    <row r="29" spans="1:8" ht="38.25">
      <c r="A29" s="924">
        <v>8</v>
      </c>
      <c r="B29" s="923" t="s">
        <v>1092</v>
      </c>
      <c r="C29" s="443" t="s">
        <v>31</v>
      </c>
      <c r="D29" s="693" t="s">
        <v>2928</v>
      </c>
      <c r="E29" s="691" t="s">
        <v>2281</v>
      </c>
      <c r="F29" s="690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G29" s="691" t="s">
        <v>2806</v>
      </c>
    </row>
    <row r="30" spans="1:8" ht="51">
      <c r="A30" s="848"/>
      <c r="B30" s="857"/>
      <c r="C30" s="443" t="s">
        <v>31</v>
      </c>
      <c r="D30" s="693" t="s">
        <v>2929</v>
      </c>
      <c r="E30" s="443"/>
      <c r="F30" s="443"/>
      <c r="G30" s="443" t="s">
        <v>55</v>
      </c>
    </row>
    <row r="31" spans="1:8" ht="27" customHeight="1">
      <c r="A31" s="796" t="s">
        <v>1096</v>
      </c>
      <c r="B31" s="797" t="s">
        <v>1097</v>
      </c>
      <c r="C31" s="443" t="s">
        <v>31</v>
      </c>
      <c r="D31" s="693" t="s">
        <v>2930</v>
      </c>
      <c r="E31" s="691" t="s">
        <v>2281</v>
      </c>
      <c r="F31" s="690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G31" s="691" t="s">
        <v>2806</v>
      </c>
    </row>
    <row r="32" spans="1:8" ht="23.25" customHeight="1">
      <c r="A32" s="893" t="s">
        <v>2931</v>
      </c>
      <c r="B32" s="862"/>
      <c r="C32" s="862"/>
      <c r="D32" s="862"/>
      <c r="E32" s="862"/>
      <c r="F32" s="862"/>
      <c r="G32" s="857"/>
    </row>
    <row r="33" spans="1:7" ht="38.25">
      <c r="A33" s="796" t="s">
        <v>29</v>
      </c>
      <c r="B33" s="797" t="s">
        <v>30</v>
      </c>
      <c r="C33" s="443" t="s">
        <v>31</v>
      </c>
      <c r="D33" s="689" t="s">
        <v>2932</v>
      </c>
      <c r="E33" s="443" t="s">
        <v>2933</v>
      </c>
      <c r="F33" s="443" t="s">
        <v>2934</v>
      </c>
      <c r="G33" s="443" t="s">
        <v>2935</v>
      </c>
    </row>
    <row r="34" spans="1:7" ht="89.25">
      <c r="A34" s="796" t="s">
        <v>77</v>
      </c>
      <c r="B34" s="797" t="s">
        <v>79</v>
      </c>
      <c r="C34" s="443" t="s">
        <v>31</v>
      </c>
      <c r="D34" s="808" t="s">
        <v>2936</v>
      </c>
      <c r="E34" s="443" t="s">
        <v>2906</v>
      </c>
      <c r="F34" s="690" t="str">
        <f>HYPERLINK("https://www.yaklass.ru/p/algebra/11-klass/uravneniia-i-neravenstva-9121/uravneniia-i-neravenstva-s-parametrami-9173","На сайте «ЯКласс» выполнить задания 11, 13 + Тренировка по теме ""Уравнения и неравенства с параметрами"" 
Если нет технической возможности: решить карточку (подробности в ВК)")</f>
        <v>На сайте «ЯКласс» выполнить задания 11, 13 + Тренировка по теме "Уравнения и неравенства с параметрами" 
Если нет технической возможности: решить карточку (подробности в ВК)</v>
      </c>
      <c r="G34" s="690" t="str">
        <f>HYPERLINK("https://www.yaklass.ru/testwork","На сайте «ЯКласс» выполнить Домашнее задание по теме ""Уравнения и неравенства с параметрами"".
Если нет технической возможности: решить карточку (подробности в ВК)")</f>
        <v>На сайте «ЯКласс» выполнить Домашнее задание по теме "Уравнения и неравенства с параметрами".
Если нет технической возможности: решить карточку (подробности в ВК)</v>
      </c>
    </row>
    <row r="35" spans="1:7" ht="38.25">
      <c r="A35" s="796" t="s">
        <v>99</v>
      </c>
      <c r="B35" s="797" t="s">
        <v>101</v>
      </c>
      <c r="C35" s="443" t="s">
        <v>328</v>
      </c>
      <c r="D35" s="689" t="s">
        <v>2937</v>
      </c>
      <c r="E35" s="443" t="s">
        <v>2938</v>
      </c>
      <c r="F35" s="443" t="s">
        <v>2855</v>
      </c>
      <c r="G35" s="443" t="s">
        <v>2856</v>
      </c>
    </row>
    <row r="36" spans="1:7" ht="12.75" customHeight="1">
      <c r="A36" s="915" t="s">
        <v>128</v>
      </c>
      <c r="B36" s="862"/>
      <c r="C36" s="862"/>
      <c r="D36" s="862"/>
      <c r="E36" s="862"/>
      <c r="F36" s="862"/>
      <c r="G36" s="857"/>
    </row>
    <row r="37" spans="1:7" ht="76.5">
      <c r="A37" s="924" t="s">
        <v>142</v>
      </c>
      <c r="B37" s="923" t="s">
        <v>145</v>
      </c>
      <c r="C37" s="443" t="s">
        <v>31</v>
      </c>
      <c r="D37" s="689" t="s">
        <v>2939</v>
      </c>
      <c r="E37" s="800" t="s">
        <v>2858</v>
      </c>
      <c r="F37" s="694" t="str">
        <f>HYPERLINK("https://www.englishdom.com/blog/sintaksis-emfaticheskie-konstrukcii-kak-privlech-vnimanie/","https://www.englishdom.com/blog/sintaksis-emfaticheskie-konstrukcii-kak-privlech-vnimanie/ пройти по ссылке, изучить материал и законспектировать его в тетрадь")</f>
        <v>https://www.englishdom.com/blog/sintaksis-emfaticheskie-konstrukcii-kak-privlech-vnimanie/ пройти по ссылке, изучить материал и законспектировать его в тетрадь</v>
      </c>
      <c r="G37" s="694" t="str">
        <f>HYPERLINK("https://infourok.ru/uprazhneniya-po-angliyskomu-yaziku-po-teme-emfaticheskie-konstrukcii-klass-1543381.html","https://infourok.ru/uprazhneniya-po-angliyskomu-yaziku-po-teme-emfaticheskie-konstrukcii-klass-1543381.html , выполнить 1 и 3 задание. Прислать на почту в АСУ РСО")</f>
        <v>https://infourok.ru/uprazhneniya-po-angliyskomu-yaziku-po-teme-emfaticheskie-konstrukcii-klass-1543381.html , выполнить 1 и 3 задание. Прислать на почту в АСУ РСО</v>
      </c>
    </row>
    <row r="38" spans="1:7" ht="25.5">
      <c r="A38" s="848"/>
      <c r="B38" s="857"/>
      <c r="C38" s="443" t="s">
        <v>31</v>
      </c>
      <c r="D38" s="689" t="s">
        <v>2940</v>
      </c>
      <c r="E38" s="412"/>
      <c r="F38" s="443"/>
      <c r="G38" s="412"/>
    </row>
    <row r="39" spans="1:7" ht="25.5">
      <c r="A39" s="796" t="s">
        <v>166</v>
      </c>
      <c r="B39" s="797" t="s">
        <v>167</v>
      </c>
      <c r="C39" s="443" t="s">
        <v>778</v>
      </c>
      <c r="D39" s="689" t="s">
        <v>2941</v>
      </c>
      <c r="E39" s="443" t="s">
        <v>2942</v>
      </c>
      <c r="F39" s="443" t="s">
        <v>2862</v>
      </c>
      <c r="G39" s="443" t="s">
        <v>2863</v>
      </c>
    </row>
    <row r="40" spans="1:7" ht="51">
      <c r="A40" s="796" t="s">
        <v>187</v>
      </c>
      <c r="B40" s="797" t="s">
        <v>189</v>
      </c>
      <c r="C40" s="443" t="s">
        <v>598</v>
      </c>
      <c r="D40" s="689" t="s">
        <v>2943</v>
      </c>
      <c r="E40" s="800" t="s">
        <v>2847</v>
      </c>
      <c r="F40" s="702" t="s">
        <v>2848</v>
      </c>
      <c r="G40" s="800" t="s">
        <v>2849</v>
      </c>
    </row>
    <row r="41" spans="1:7" ht="51">
      <c r="A41" s="796">
        <v>7</v>
      </c>
      <c r="B41" s="797" t="s">
        <v>434</v>
      </c>
      <c r="C41" s="443" t="s">
        <v>2794</v>
      </c>
      <c r="D41" s="689" t="s">
        <v>2944</v>
      </c>
      <c r="E41" s="443" t="s">
        <v>2879</v>
      </c>
      <c r="F41" s="800" t="s">
        <v>2945</v>
      </c>
      <c r="G41" s="443" t="s">
        <v>380</v>
      </c>
    </row>
    <row r="42" spans="1:7" ht="38.25">
      <c r="A42" s="796">
        <v>8</v>
      </c>
      <c r="B42" s="807" t="s">
        <v>1092</v>
      </c>
      <c r="C42" s="443" t="s">
        <v>31</v>
      </c>
      <c r="D42" s="693" t="s">
        <v>2946</v>
      </c>
      <c r="E42" s="443" t="s">
        <v>2872</v>
      </c>
      <c r="F42" s="700" t="s">
        <v>2866</v>
      </c>
      <c r="G42" s="691" t="s">
        <v>2806</v>
      </c>
    </row>
    <row r="43" spans="1:7" ht="38.25">
      <c r="A43" s="924">
        <v>9</v>
      </c>
      <c r="B43" s="925" t="s">
        <v>1097</v>
      </c>
      <c r="C43" s="443" t="s">
        <v>31</v>
      </c>
      <c r="D43" s="693" t="s">
        <v>2947</v>
      </c>
      <c r="E43" s="800" t="s">
        <v>2948</v>
      </c>
      <c r="F43" s="694" t="str">
        <f t="shared" ref="F43:F44" si="0">HYPERLINK("https://resh.edu.ru/subject/lesson/4146/start/226994/","Изучить материал ")</f>
        <v xml:space="preserve">Изучить материал </v>
      </c>
      <c r="G43" s="800" t="s">
        <v>55</v>
      </c>
    </row>
    <row r="44" spans="1:7" ht="38.25">
      <c r="A44" s="848"/>
      <c r="B44" s="857"/>
      <c r="C44" s="443" t="s">
        <v>31</v>
      </c>
      <c r="D44" s="693" t="s">
        <v>2949</v>
      </c>
      <c r="E44" s="800" t="s">
        <v>2950</v>
      </c>
      <c r="F44" s="694" t="str">
        <f t="shared" si="0"/>
        <v xml:space="preserve">Изучить материал </v>
      </c>
      <c r="G44" s="800" t="s">
        <v>55</v>
      </c>
    </row>
    <row r="45" spans="1:7" ht="12.75" customHeight="1">
      <c r="A45" s="893" t="s">
        <v>278</v>
      </c>
      <c r="B45" s="862"/>
      <c r="C45" s="862"/>
      <c r="D45" s="862"/>
      <c r="E45" s="862"/>
      <c r="F45" s="862"/>
      <c r="G45" s="857"/>
    </row>
    <row r="46" spans="1:7" ht="89.25">
      <c r="A46" s="796" t="s">
        <v>29</v>
      </c>
      <c r="B46" s="797" t="s">
        <v>30</v>
      </c>
      <c r="C46" s="443" t="s">
        <v>81</v>
      </c>
      <c r="D46" s="689" t="s">
        <v>2951</v>
      </c>
      <c r="E46" s="702" t="s">
        <v>2877</v>
      </c>
      <c r="F46" s="412" t="s">
        <v>1333</v>
      </c>
      <c r="G46" s="800" t="s">
        <v>55</v>
      </c>
    </row>
    <row r="47" spans="1:7" ht="51">
      <c r="A47" s="796" t="s">
        <v>77</v>
      </c>
      <c r="B47" s="797" t="s">
        <v>79</v>
      </c>
      <c r="C47" s="443" t="s">
        <v>2794</v>
      </c>
      <c r="D47" s="689" t="s">
        <v>2952</v>
      </c>
      <c r="E47" s="443" t="s">
        <v>2868</v>
      </c>
      <c r="F47" s="800" t="s">
        <v>2797</v>
      </c>
      <c r="G47" s="443" t="s">
        <v>380</v>
      </c>
    </row>
    <row r="48" spans="1:7" ht="51">
      <c r="A48" s="796" t="s">
        <v>99</v>
      </c>
      <c r="B48" s="797" t="s">
        <v>101</v>
      </c>
      <c r="C48" s="443" t="s">
        <v>2465</v>
      </c>
      <c r="D48" s="689" t="s">
        <v>2953</v>
      </c>
      <c r="E48" s="443" t="s">
        <v>2954</v>
      </c>
      <c r="F48" s="690" t="str">
        <f>HYPERLINK("https://resh.edu.ru/subject/lesson/4116/start/227265/","Изучить материал ")</f>
        <v xml:space="preserve">Изучить материал </v>
      </c>
      <c r="G48" s="443" t="s">
        <v>380</v>
      </c>
    </row>
    <row r="49" spans="1:7" ht="12.75" customHeight="1">
      <c r="A49" s="915" t="s">
        <v>128</v>
      </c>
      <c r="B49" s="862"/>
      <c r="C49" s="862"/>
      <c r="D49" s="862"/>
      <c r="E49" s="862"/>
      <c r="F49" s="862"/>
      <c r="G49" s="857"/>
    </row>
    <row r="50" spans="1:7" ht="25.5">
      <c r="A50" s="796" t="s">
        <v>142</v>
      </c>
      <c r="B50" s="797" t="s">
        <v>145</v>
      </c>
      <c r="C50" s="443" t="s">
        <v>31</v>
      </c>
      <c r="D50" s="689" t="s">
        <v>2955</v>
      </c>
      <c r="E50" s="304" t="s">
        <v>2956</v>
      </c>
      <c r="F50" s="304" t="s">
        <v>2957</v>
      </c>
      <c r="G50" s="304" t="s">
        <v>380</v>
      </c>
    </row>
    <row r="51" spans="1:7" ht="38.25">
      <c r="A51" s="796" t="s">
        <v>166</v>
      </c>
      <c r="B51" s="797" t="s">
        <v>167</v>
      </c>
      <c r="C51" s="443" t="s">
        <v>2958</v>
      </c>
      <c r="D51" s="689" t="s">
        <v>2959</v>
      </c>
      <c r="E51" s="304" t="s">
        <v>2884</v>
      </c>
      <c r="F51" s="475" t="str">
        <f>HYPERLINK("tvkultura.ru/video/show/brand_id/20882/episode_id/155776/video_id/155776/","Просмотрите видео, перейдя по ссылке  ")</f>
        <v xml:space="preserve">Просмотрите видео, перейдя по ссылке  </v>
      </c>
      <c r="G51" s="304" t="s">
        <v>380</v>
      </c>
    </row>
    <row r="52" spans="1:7" ht="63.75">
      <c r="A52" s="796" t="s">
        <v>187</v>
      </c>
      <c r="B52" s="797" t="s">
        <v>189</v>
      </c>
      <c r="C52" s="443" t="s">
        <v>31</v>
      </c>
      <c r="D52" s="811" t="s">
        <v>2960</v>
      </c>
      <c r="E52" s="691" t="s">
        <v>2887</v>
      </c>
      <c r="F52" s="690" t="str">
        <f>HYPERLINK("https://math-ege.sdamgia.ru/","На сайте ""Решу ЕГЭ"" выполнить индивидуальное практическое задание.
Если нет технической возможности: решить карточку (подробности в ВК)")</f>
        <v>На сайте "Решу ЕГЭ" выполнить индивидуальное практическое задание.
Если нет технической возможности: решить карточку (подробности в ВК)</v>
      </c>
      <c r="G52" s="691" t="s">
        <v>2806</v>
      </c>
    </row>
    <row r="53" spans="1:7" ht="42" customHeight="1">
      <c r="A53" s="924">
        <v>7</v>
      </c>
      <c r="B53" s="925" t="s">
        <v>434</v>
      </c>
      <c r="C53" s="306" t="s">
        <v>31</v>
      </c>
      <c r="D53" s="693" t="s">
        <v>2961</v>
      </c>
      <c r="E53" s="800" t="s">
        <v>2889</v>
      </c>
      <c r="F53" s="694" t="str">
        <f>HYPERLINK("https://www.youtube.com/watch?v=imxDx1Uo-KM","Выписать выражения сожаления")</f>
        <v>Выписать выражения сожаления</v>
      </c>
      <c r="G53" s="800" t="s">
        <v>380</v>
      </c>
    </row>
    <row r="54" spans="1:7" ht="43.5" customHeight="1">
      <c r="A54" s="848"/>
      <c r="B54" s="857"/>
      <c r="C54" s="306" t="s">
        <v>31</v>
      </c>
      <c r="D54" s="693" t="s">
        <v>2962</v>
      </c>
      <c r="E54" s="800" t="s">
        <v>2891</v>
      </c>
      <c r="F54" s="800" t="s">
        <v>2892</v>
      </c>
      <c r="G54" s="800" t="s">
        <v>380</v>
      </c>
    </row>
    <row r="55" spans="1:7" ht="89.25">
      <c r="A55" s="812">
        <v>8</v>
      </c>
      <c r="B55" s="813" t="s">
        <v>1092</v>
      </c>
      <c r="C55" s="691" t="s">
        <v>81</v>
      </c>
      <c r="D55" s="693" t="s">
        <v>2963</v>
      </c>
      <c r="E55" s="800" t="s">
        <v>2964</v>
      </c>
      <c r="F55" s="800" t="s">
        <v>2965</v>
      </c>
      <c r="G55" s="800" t="s">
        <v>380</v>
      </c>
    </row>
    <row r="56" spans="1:7" ht="38.25">
      <c r="A56" s="814">
        <v>9</v>
      </c>
      <c r="B56" s="815" t="s">
        <v>1097</v>
      </c>
      <c r="C56" s="306" t="s">
        <v>31</v>
      </c>
      <c r="D56" s="708" t="s">
        <v>2966</v>
      </c>
      <c r="E56" s="800"/>
      <c r="F56" s="800"/>
      <c r="G56" s="800"/>
    </row>
    <row r="57" spans="1:7" ht="18" customHeight="1">
      <c r="A57" s="859"/>
      <c r="B57" s="836"/>
      <c r="C57" s="836"/>
      <c r="D57" s="836"/>
      <c r="E57" s="836"/>
      <c r="F57" s="836"/>
      <c r="G57" s="837"/>
    </row>
    <row r="58" spans="1:7" ht="12.75">
      <c r="A58" s="530"/>
      <c r="B58" s="530"/>
      <c r="C58" s="183"/>
      <c r="D58" s="816"/>
      <c r="E58" s="183"/>
      <c r="F58" s="183"/>
      <c r="G58" s="183"/>
    </row>
    <row r="59" spans="1:7" ht="12.75">
      <c r="A59" s="530"/>
      <c r="B59" s="530"/>
      <c r="C59" s="183"/>
      <c r="D59" s="816"/>
      <c r="E59" s="183"/>
      <c r="F59" s="817"/>
      <c r="G59" s="183"/>
    </row>
    <row r="60" spans="1:7" ht="12.75">
      <c r="A60" s="530"/>
      <c r="B60" s="530"/>
      <c r="C60" s="183"/>
      <c r="D60" s="816"/>
      <c r="E60" s="183"/>
      <c r="F60" s="183"/>
      <c r="G60" s="183"/>
    </row>
    <row r="61" spans="1:7" ht="15.75" customHeight="1">
      <c r="A61" s="902"/>
      <c r="B61" s="840"/>
      <c r="C61" s="840"/>
      <c r="D61" s="840"/>
      <c r="E61" s="840"/>
      <c r="F61" s="840"/>
      <c r="G61" s="840"/>
    </row>
    <row r="62" spans="1:7" ht="12.75">
      <c r="A62" s="530"/>
      <c r="B62" s="530"/>
      <c r="C62" s="183"/>
      <c r="D62" s="816"/>
      <c r="E62" s="183"/>
      <c r="F62" s="183"/>
      <c r="G62" s="183"/>
    </row>
    <row r="63" spans="1:7" ht="12.75">
      <c r="A63" s="530"/>
      <c r="B63" s="530"/>
      <c r="C63" s="183"/>
      <c r="D63" s="816"/>
      <c r="E63" s="817"/>
      <c r="F63" s="817"/>
      <c r="G63" s="183"/>
    </row>
    <row r="64" spans="1:7" ht="12.75">
      <c r="A64" s="530"/>
      <c r="B64" s="530"/>
      <c r="C64" s="183"/>
      <c r="D64" s="818"/>
      <c r="E64" s="183"/>
      <c r="F64" s="183"/>
      <c r="G64" s="183"/>
    </row>
    <row r="65" spans="1:7" ht="12.75">
      <c r="A65" s="530"/>
      <c r="B65" s="530"/>
      <c r="C65" s="183"/>
      <c r="D65" s="818"/>
      <c r="E65" s="183"/>
      <c r="F65" s="183"/>
      <c r="G65" s="183"/>
    </row>
    <row r="66" spans="1:7" ht="12.75">
      <c r="A66" s="839"/>
      <c r="B66" s="864"/>
      <c r="C66" s="183"/>
      <c r="D66" s="818"/>
      <c r="E66" s="183"/>
      <c r="F66" s="183"/>
      <c r="G66" s="183"/>
    </row>
    <row r="67" spans="1:7" ht="12.75">
      <c r="A67" s="840"/>
      <c r="B67" s="840"/>
      <c r="C67" s="183"/>
      <c r="D67" s="818"/>
      <c r="E67" s="819"/>
      <c r="F67" s="817"/>
      <c r="G67" s="183"/>
    </row>
    <row r="68" spans="1:7" ht="18" customHeight="1">
      <c r="A68" s="896"/>
      <c r="B68" s="840"/>
      <c r="C68" s="840"/>
      <c r="D68" s="840"/>
      <c r="E68" s="840"/>
      <c r="F68" s="840"/>
      <c r="G68" s="840"/>
    </row>
    <row r="69" spans="1:7" ht="12.75">
      <c r="A69" s="816"/>
      <c r="B69" s="816"/>
      <c r="C69" s="183"/>
      <c r="D69" s="816"/>
      <c r="E69" s="183"/>
      <c r="F69" s="183"/>
      <c r="G69" s="183"/>
    </row>
    <row r="70" spans="1:7" ht="12.75">
      <c r="A70" s="816"/>
      <c r="B70" s="816"/>
      <c r="C70" s="183"/>
      <c r="D70" s="816"/>
      <c r="E70" s="183"/>
      <c r="F70" s="183"/>
      <c r="G70" s="183"/>
    </row>
    <row r="71" spans="1:7" ht="12.75">
      <c r="A71" s="816"/>
      <c r="B71" s="816"/>
      <c r="C71" s="183"/>
      <c r="D71" s="816"/>
      <c r="E71" s="183"/>
      <c r="F71" s="183"/>
      <c r="G71" s="183"/>
    </row>
    <row r="72" spans="1:7" ht="15.75" customHeight="1">
      <c r="A72" s="902"/>
      <c r="B72" s="840"/>
      <c r="C72" s="840"/>
      <c r="D72" s="840"/>
      <c r="E72" s="840"/>
      <c r="F72" s="840"/>
      <c r="G72" s="840"/>
    </row>
    <row r="73" spans="1:7" ht="12.75">
      <c r="A73" s="927"/>
      <c r="B73" s="927"/>
      <c r="C73" s="183"/>
      <c r="D73" s="816"/>
      <c r="E73" s="183"/>
      <c r="F73" s="183"/>
      <c r="G73" s="183"/>
    </row>
    <row r="74" spans="1:7" ht="12.75">
      <c r="A74" s="840"/>
      <c r="B74" s="840"/>
      <c r="C74" s="183"/>
      <c r="D74" s="816"/>
      <c r="E74" s="817"/>
      <c r="F74" s="183"/>
      <c r="G74" s="817"/>
    </row>
    <row r="75" spans="1:7" ht="12.75">
      <c r="A75" s="840"/>
      <c r="B75" s="840"/>
      <c r="C75" s="183"/>
      <c r="D75" s="816"/>
      <c r="E75" s="817"/>
      <c r="F75" s="817"/>
      <c r="G75" s="817"/>
    </row>
    <row r="76" spans="1:7" ht="12.75">
      <c r="A76" s="816"/>
      <c r="B76" s="816"/>
      <c r="C76" s="183"/>
      <c r="D76" s="816"/>
      <c r="E76" s="183"/>
      <c r="F76" s="183"/>
      <c r="G76" s="183"/>
    </row>
    <row r="77" spans="1:7" ht="12.75">
      <c r="A77" s="816"/>
      <c r="B77" s="816"/>
      <c r="C77" s="183"/>
      <c r="D77" s="816"/>
      <c r="E77" s="817"/>
      <c r="F77" s="183"/>
      <c r="G77" s="183"/>
    </row>
    <row r="78" spans="1:7" ht="12.75">
      <c r="A78" s="816"/>
      <c r="B78" s="816"/>
      <c r="C78" s="183"/>
      <c r="D78" s="816"/>
      <c r="E78" s="183"/>
      <c r="F78" s="183"/>
      <c r="G78" s="183"/>
    </row>
    <row r="79" spans="1:7" ht="12.75">
      <c r="A79" s="270"/>
      <c r="B79" s="270"/>
      <c r="C79" s="270"/>
      <c r="D79" s="270"/>
      <c r="E79" s="270"/>
      <c r="F79" s="270"/>
      <c r="G79" s="270"/>
    </row>
    <row r="80" spans="1:7" ht="12.75">
      <c r="A80" s="270"/>
      <c r="B80" s="270"/>
      <c r="C80" s="270"/>
      <c r="D80" s="270"/>
      <c r="E80" s="270"/>
      <c r="F80" s="270"/>
      <c r="G80" s="270"/>
    </row>
    <row r="81" spans="1:7" ht="12.75">
      <c r="A81" s="270"/>
      <c r="B81" s="270"/>
      <c r="C81" s="270"/>
      <c r="D81" s="270"/>
      <c r="E81" s="270"/>
      <c r="F81" s="270"/>
      <c r="G81" s="270"/>
    </row>
    <row r="82" spans="1:7" ht="12.75">
      <c r="A82" s="270"/>
      <c r="B82" s="270"/>
      <c r="C82" s="270"/>
      <c r="D82" s="270"/>
      <c r="E82" s="270"/>
      <c r="F82" s="270"/>
      <c r="G82" s="270"/>
    </row>
    <row r="83" spans="1:7" ht="12.75">
      <c r="A83" s="270"/>
      <c r="B83" s="270"/>
      <c r="C83" s="270"/>
      <c r="D83" s="270"/>
      <c r="E83" s="270"/>
      <c r="F83" s="270"/>
      <c r="G83" s="270"/>
    </row>
    <row r="84" spans="1:7" ht="12.75">
      <c r="A84" s="270"/>
      <c r="B84" s="270"/>
      <c r="C84" s="270"/>
      <c r="D84" s="270"/>
      <c r="E84" s="270"/>
      <c r="F84" s="270"/>
      <c r="G84" s="270"/>
    </row>
    <row r="85" spans="1:7" ht="12.75">
      <c r="A85" s="270"/>
      <c r="B85" s="270"/>
      <c r="C85" s="270"/>
      <c r="D85" s="270"/>
      <c r="E85" s="270"/>
      <c r="F85" s="270"/>
      <c r="G85" s="270"/>
    </row>
    <row r="86" spans="1:7" ht="12.75">
      <c r="A86" s="270"/>
      <c r="B86" s="270"/>
      <c r="C86" s="270"/>
      <c r="D86" s="270"/>
      <c r="E86" s="270"/>
      <c r="F86" s="270"/>
      <c r="G86" s="270"/>
    </row>
    <row r="87" spans="1:7" ht="12.75">
      <c r="A87" s="270"/>
      <c r="B87" s="270"/>
      <c r="C87" s="270"/>
      <c r="D87" s="270"/>
      <c r="E87" s="270"/>
      <c r="F87" s="270"/>
      <c r="G87" s="270"/>
    </row>
    <row r="88" spans="1:7" ht="12.75">
      <c r="A88" s="270"/>
      <c r="B88" s="270"/>
      <c r="C88" s="270"/>
      <c r="D88" s="270"/>
      <c r="E88" s="270"/>
      <c r="F88" s="270"/>
      <c r="G88" s="270"/>
    </row>
    <row r="89" spans="1:7" ht="12.75">
      <c r="A89" s="270"/>
      <c r="B89" s="270"/>
      <c r="C89" s="270"/>
      <c r="D89" s="270"/>
      <c r="E89" s="270"/>
      <c r="F89" s="270"/>
      <c r="G89" s="270"/>
    </row>
    <row r="90" spans="1:7" ht="12.75">
      <c r="A90" s="270"/>
      <c r="B90" s="270"/>
      <c r="C90" s="270"/>
      <c r="D90" s="270"/>
      <c r="E90" s="270"/>
      <c r="F90" s="270"/>
      <c r="G90" s="270"/>
    </row>
  </sheetData>
  <mergeCells count="33">
    <mergeCell ref="A53:A54"/>
    <mergeCell ref="B53:B54"/>
    <mergeCell ref="A66:A67"/>
    <mergeCell ref="B66:B67"/>
    <mergeCell ref="A73:A75"/>
    <mergeCell ref="B73:B75"/>
    <mergeCell ref="A57:G57"/>
    <mergeCell ref="A61:G61"/>
    <mergeCell ref="A68:G68"/>
    <mergeCell ref="A72:G72"/>
    <mergeCell ref="A43:A44"/>
    <mergeCell ref="B43:B44"/>
    <mergeCell ref="A45:G45"/>
    <mergeCell ref="A49:G49"/>
    <mergeCell ref="A1:G1"/>
    <mergeCell ref="A2:G2"/>
    <mergeCell ref="A5:A7"/>
    <mergeCell ref="B5:B7"/>
    <mergeCell ref="A9:G9"/>
    <mergeCell ref="A13:A14"/>
    <mergeCell ref="B13:B14"/>
    <mergeCell ref="A29:A30"/>
    <mergeCell ref="B29:B30"/>
    <mergeCell ref="A32:G32"/>
    <mergeCell ref="A36:G36"/>
    <mergeCell ref="A37:A38"/>
    <mergeCell ref="B37:B38"/>
    <mergeCell ref="B15:B16"/>
    <mergeCell ref="A18:G18"/>
    <mergeCell ref="A21:A23"/>
    <mergeCell ref="B21:B23"/>
    <mergeCell ref="A24:G24"/>
    <mergeCell ref="A15:A16"/>
  </mergeCells>
  <hyperlinks>
    <hyperlink ref="F16" r:id="rId1"/>
    <hyperlink ref="F42" r:id="rId2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343D"/>
    <outlinePr summaryBelow="0" summaryRight="0"/>
  </sheetPr>
  <dimension ref="A1:H990"/>
  <sheetViews>
    <sheetView tabSelected="1" workbookViewId="0">
      <selection activeCell="H5" sqref="H5"/>
    </sheetView>
  </sheetViews>
  <sheetFormatPr defaultColWidth="14.42578125" defaultRowHeight="15.75" customHeight="1"/>
  <cols>
    <col min="1" max="1" width="9.28515625" customWidth="1"/>
    <col min="2" max="2" width="15.7109375" customWidth="1"/>
    <col min="3" max="3" width="24.140625" customWidth="1"/>
    <col min="4" max="4" width="26.42578125" customWidth="1"/>
    <col min="5" max="5" width="34.85546875" customWidth="1"/>
    <col min="6" max="6" width="29.42578125" customWidth="1"/>
    <col min="7" max="7" width="24.5703125" customWidth="1"/>
  </cols>
  <sheetData>
    <row r="1" spans="1:8" ht="30" customHeight="1">
      <c r="A1" s="911" t="s">
        <v>2967</v>
      </c>
      <c r="B1" s="840"/>
      <c r="C1" s="840"/>
      <c r="D1" s="840"/>
      <c r="E1" s="840"/>
      <c r="F1" s="840"/>
      <c r="G1" s="840"/>
      <c r="H1" s="1"/>
    </row>
    <row r="2" spans="1:8" ht="27.75" customHeight="1">
      <c r="A2" s="846" t="s">
        <v>7</v>
      </c>
      <c r="B2" s="836"/>
      <c r="C2" s="836"/>
      <c r="D2" s="836"/>
      <c r="E2" s="836"/>
      <c r="F2" s="836"/>
      <c r="G2" s="837"/>
      <c r="H2" s="1"/>
    </row>
    <row r="3" spans="1:8" ht="25.5">
      <c r="A3" s="13" t="s">
        <v>11</v>
      </c>
      <c r="B3" s="13" t="s">
        <v>13</v>
      </c>
      <c r="C3" s="481" t="s">
        <v>14</v>
      </c>
      <c r="D3" s="13" t="s">
        <v>1884</v>
      </c>
      <c r="E3" s="13" t="s">
        <v>16</v>
      </c>
      <c r="F3" s="13" t="s">
        <v>17</v>
      </c>
      <c r="G3" s="13" t="s">
        <v>18</v>
      </c>
      <c r="H3" s="1"/>
    </row>
    <row r="4" spans="1:8" ht="58.5" customHeight="1">
      <c r="A4" s="202" t="s">
        <v>29</v>
      </c>
      <c r="B4" s="202" t="s">
        <v>30</v>
      </c>
      <c r="C4" s="113" t="s">
        <v>2465</v>
      </c>
      <c r="D4" s="31" t="s">
        <v>2968</v>
      </c>
      <c r="E4" s="46" t="s">
        <v>2781</v>
      </c>
      <c r="F4" s="608" t="str">
        <f>HYPERLINK("https://www.youtube.com/watch?v=GtvFcSk-Er4","Посмотреть видео 
Решите тест ( в прикрепленном файле) и пришлите ответы на почту pavlov-sashka@mail.ru или в ВК.")</f>
        <v>Посмотреть видео 
Решите тест ( в прикрепленном файле) и пришлите ответы на почту pavlov-sashka@mail.ru или в ВК.</v>
      </c>
      <c r="G4" s="113" t="s">
        <v>380</v>
      </c>
      <c r="H4" s="1"/>
    </row>
    <row r="5" spans="1:8" ht="42.75" customHeight="1">
      <c r="A5" s="928" t="s">
        <v>77</v>
      </c>
      <c r="B5" s="928" t="s">
        <v>79</v>
      </c>
      <c r="C5" s="787" t="s">
        <v>598</v>
      </c>
      <c r="D5" s="31" t="s">
        <v>2969</v>
      </c>
      <c r="E5" s="23" t="s">
        <v>2784</v>
      </c>
      <c r="F5" s="23" t="s">
        <v>2970</v>
      </c>
      <c r="G5" s="23" t="s">
        <v>2786</v>
      </c>
      <c r="H5" s="1"/>
    </row>
    <row r="6" spans="1:8" ht="25.5">
      <c r="A6" s="876"/>
      <c r="B6" s="876"/>
      <c r="C6" s="787" t="s">
        <v>598</v>
      </c>
      <c r="D6" s="722" t="s">
        <v>2971</v>
      </c>
      <c r="E6" s="23" t="s">
        <v>2901</v>
      </c>
      <c r="F6" s="23" t="s">
        <v>2793</v>
      </c>
      <c r="G6" s="23" t="s">
        <v>2793</v>
      </c>
      <c r="H6" s="1"/>
    </row>
    <row r="7" spans="1:8" ht="25.5">
      <c r="A7" s="848"/>
      <c r="B7" s="848"/>
      <c r="C7" s="787" t="s">
        <v>598</v>
      </c>
      <c r="D7" s="722" t="s">
        <v>2972</v>
      </c>
      <c r="E7" s="23" t="s">
        <v>2788</v>
      </c>
      <c r="F7" s="23" t="s">
        <v>2789</v>
      </c>
      <c r="G7" s="23" t="s">
        <v>2790</v>
      </c>
      <c r="H7" s="1"/>
    </row>
    <row r="8" spans="1:8" ht="51">
      <c r="A8" s="202" t="s">
        <v>99</v>
      </c>
      <c r="B8" s="202" t="s">
        <v>101</v>
      </c>
      <c r="C8" s="23" t="s">
        <v>2973</v>
      </c>
      <c r="D8" s="722" t="s">
        <v>2974</v>
      </c>
      <c r="E8" s="23" t="s">
        <v>2796</v>
      </c>
      <c r="F8" s="25" t="s">
        <v>2975</v>
      </c>
      <c r="G8" s="23" t="s">
        <v>380</v>
      </c>
      <c r="H8" s="1"/>
    </row>
    <row r="9" spans="1:8" ht="12.75" customHeight="1">
      <c r="A9" s="901" t="s">
        <v>128</v>
      </c>
      <c r="B9" s="836"/>
      <c r="C9" s="836"/>
      <c r="D9" s="836"/>
      <c r="E9" s="836"/>
      <c r="F9" s="836"/>
      <c r="G9" s="837"/>
      <c r="H9" s="1"/>
    </row>
    <row r="10" spans="1:8" ht="102">
      <c r="A10" s="202" t="s">
        <v>142</v>
      </c>
      <c r="B10" s="202" t="s">
        <v>145</v>
      </c>
      <c r="C10" s="23" t="s">
        <v>598</v>
      </c>
      <c r="D10" s="496" t="s">
        <v>2976</v>
      </c>
      <c r="E10" s="104" t="s">
        <v>2799</v>
      </c>
      <c r="F10" s="271" t="str">
        <f>HYPERLINK("https://www.youtube.com/watch?time_continue=321&amp;v=wgxKpSeipKg&amp;feature=emb_logo","Выполнить комплекс упражнений, предложенный  в АСУ РСО")</f>
        <v>Выполнить комплекс упражнений, предложенный  в АСУ РСО</v>
      </c>
      <c r="G10" s="113" t="s">
        <v>55</v>
      </c>
      <c r="H10" s="1"/>
    </row>
    <row r="11" spans="1:8" ht="76.5">
      <c r="A11" s="202" t="s">
        <v>166</v>
      </c>
      <c r="B11" s="202" t="s">
        <v>167</v>
      </c>
      <c r="C11" s="190" t="s">
        <v>1639</v>
      </c>
      <c r="D11" s="605" t="s">
        <v>2977</v>
      </c>
      <c r="E11" s="113" t="s">
        <v>2801</v>
      </c>
      <c r="F11" s="272" t="s">
        <v>2802</v>
      </c>
      <c r="G11" s="113" t="s">
        <v>2803</v>
      </c>
      <c r="H11" s="1"/>
    </row>
    <row r="12" spans="1:8" ht="89.25">
      <c r="A12" s="202" t="s">
        <v>187</v>
      </c>
      <c r="B12" s="202" t="s">
        <v>189</v>
      </c>
      <c r="C12" s="23" t="s">
        <v>31</v>
      </c>
      <c r="D12" s="31" t="s">
        <v>2978</v>
      </c>
      <c r="E12" s="777" t="s">
        <v>2805</v>
      </c>
      <c r="F12" s="61" t="str">
        <f>HYPERLINK("https://www.yaklass.ru/testwork","На сайте «ЯКласс» выполнить проверочную работу по теме ""Уравнения и неравенства с двумя переменными"". 
Если нет технической возможности: решить задание из карточки (подробности в ВК)")</f>
        <v>На сайте «ЯКласс» выполнить проверочную работу по теме "Уравнения и неравенства с двумя переменными". 
Если нет технической возможности: решить задание из карточки (подробности в ВК)</v>
      </c>
      <c r="G12" s="704" t="s">
        <v>2806</v>
      </c>
      <c r="H12" s="1"/>
    </row>
    <row r="13" spans="1:8" ht="51">
      <c r="A13" s="202" t="s">
        <v>433</v>
      </c>
      <c r="B13" s="809" t="s">
        <v>434</v>
      </c>
      <c r="C13" s="113" t="s">
        <v>2465</v>
      </c>
      <c r="D13" s="31" t="s">
        <v>2979</v>
      </c>
      <c r="E13" s="23" t="s">
        <v>2808</v>
      </c>
      <c r="F13" s="61" t="str">
        <f>HYPERLINK("https://resh.edu.ru/subject/lesson/4886/start/227482/","Прочитать п. 26 изучить материал по ссылке ")</f>
        <v xml:space="preserve">Прочитать п. 26 изучить материал по ссылке </v>
      </c>
      <c r="G13" s="23" t="s">
        <v>2809</v>
      </c>
      <c r="H13" s="1"/>
    </row>
    <row r="14" spans="1:8" ht="51">
      <c r="A14" s="928">
        <v>8</v>
      </c>
      <c r="B14" s="928" t="s">
        <v>1092</v>
      </c>
      <c r="C14" s="23" t="s">
        <v>31</v>
      </c>
      <c r="D14" s="695" t="s">
        <v>2980</v>
      </c>
      <c r="E14" s="222" t="s">
        <v>2462</v>
      </c>
      <c r="F14" s="697" t="s">
        <v>2814</v>
      </c>
      <c r="G14" s="23" t="s">
        <v>863</v>
      </c>
      <c r="H14" s="1"/>
    </row>
    <row r="15" spans="1:8" ht="25.5">
      <c r="A15" s="848"/>
      <c r="B15" s="848"/>
      <c r="C15" s="23" t="s">
        <v>1118</v>
      </c>
      <c r="D15" s="198" t="s">
        <v>2981</v>
      </c>
      <c r="E15" s="704" t="s">
        <v>2816</v>
      </c>
      <c r="F15" s="704" t="s">
        <v>2817</v>
      </c>
      <c r="G15" s="704" t="s">
        <v>55</v>
      </c>
      <c r="H15" s="1"/>
    </row>
    <row r="16" spans="1:8" ht="102">
      <c r="A16" s="928">
        <v>9</v>
      </c>
      <c r="B16" s="928" t="s">
        <v>1097</v>
      </c>
      <c r="C16" s="787" t="s">
        <v>2982</v>
      </c>
      <c r="D16" s="695" t="s">
        <v>2983</v>
      </c>
      <c r="E16" s="23" t="s">
        <v>2819</v>
      </c>
      <c r="F16" s="61" t="str">
        <f>HYPERLINK("https://yandex.ru/video/preview/?filmId=5749655805799793109&amp;text=поляроиды%20и%20их%20применение&amp;path=wizard&amp;parent-reqid=1587754151826969-1518325279974068142800121-production-app-host-man-web-yp-79&amp;redircnt=1587754177.1","https://yandex.ru/video/preview/?filmId=5749655805799793109&amp;text=поляроиды%20и%20их%20применение&amp;path=wizard&amp;parent-reqid=1587754151826969-1518325279974068142800121-production-app-host-man-web-yp-79&amp;redircnt=1587754177.1")</f>
        <v>https://yandex.ru/video/preview/?filmId=5749655805799793109&amp;text=поляроиды%20и%20их%20применение&amp;path=wizard&amp;parent-reqid=1587754151826969-1518325279974068142800121-production-app-host-man-web-yp-79&amp;redircnt=1587754177.1</v>
      </c>
      <c r="G16" s="23" t="s">
        <v>55</v>
      </c>
      <c r="H16" s="1"/>
    </row>
    <row r="17" spans="1:8" ht="51" customHeight="1">
      <c r="A17" s="848"/>
      <c r="B17" s="848"/>
      <c r="C17" s="23" t="s">
        <v>2984</v>
      </c>
      <c r="D17" s="198" t="s">
        <v>2985</v>
      </c>
      <c r="E17" s="23" t="s">
        <v>2986</v>
      </c>
      <c r="F17" s="61" t="str">
        <f>HYPERLINK("https://drive.google.com/open?id=1jWru5qtW-01Z3Ltb_qY6So7Xx894u2SM","изучите презентацию")</f>
        <v>изучите презентацию</v>
      </c>
      <c r="G17" s="23" t="s">
        <v>55</v>
      </c>
      <c r="H17" s="1"/>
    </row>
    <row r="18" spans="1:8" ht="12.75" customHeight="1">
      <c r="A18" s="859" t="s">
        <v>219</v>
      </c>
      <c r="B18" s="836"/>
      <c r="C18" s="836"/>
      <c r="D18" s="836"/>
      <c r="E18" s="836"/>
      <c r="F18" s="836"/>
      <c r="G18" s="837"/>
      <c r="H18" s="1"/>
    </row>
    <row r="19" spans="1:8" ht="38.25">
      <c r="A19" s="202" t="s">
        <v>29</v>
      </c>
      <c r="B19" s="202" t="s">
        <v>30</v>
      </c>
      <c r="C19" s="23" t="s">
        <v>2987</v>
      </c>
      <c r="D19" s="31" t="s">
        <v>2988</v>
      </c>
      <c r="E19" s="23" t="s">
        <v>2989</v>
      </c>
      <c r="F19" s="20" t="s">
        <v>2990</v>
      </c>
      <c r="G19" s="113" t="s">
        <v>380</v>
      </c>
      <c r="H19" s="1"/>
    </row>
    <row r="20" spans="1:8" ht="38.25">
      <c r="A20" s="202" t="s">
        <v>77</v>
      </c>
      <c r="B20" s="202" t="s">
        <v>79</v>
      </c>
      <c r="C20" s="23" t="s">
        <v>598</v>
      </c>
      <c r="D20" s="31" t="s">
        <v>2991</v>
      </c>
      <c r="E20" s="23" t="s">
        <v>2992</v>
      </c>
      <c r="F20" s="23" t="s">
        <v>2993</v>
      </c>
      <c r="G20" s="23" t="s">
        <v>2994</v>
      </c>
      <c r="H20" s="1"/>
    </row>
    <row r="21" spans="1:8" ht="25.5">
      <c r="A21" s="928" t="s">
        <v>99</v>
      </c>
      <c r="B21" s="928" t="s">
        <v>101</v>
      </c>
      <c r="C21" s="23" t="s">
        <v>31</v>
      </c>
      <c r="D21" s="449" t="s">
        <v>2995</v>
      </c>
      <c r="E21" s="430"/>
      <c r="F21" s="65"/>
      <c r="G21" s="23"/>
      <c r="H21" s="1"/>
    </row>
    <row r="22" spans="1:8" ht="25.5">
      <c r="A22" s="876"/>
      <c r="B22" s="876"/>
      <c r="C22" s="787" t="s">
        <v>598</v>
      </c>
      <c r="D22" s="605" t="s">
        <v>2996</v>
      </c>
      <c r="E22" s="23" t="s">
        <v>2829</v>
      </c>
      <c r="F22" s="23" t="s">
        <v>2830</v>
      </c>
      <c r="G22" s="23" t="s">
        <v>380</v>
      </c>
      <c r="H22" s="1"/>
    </row>
    <row r="23" spans="1:8" ht="25.5">
      <c r="A23" s="848"/>
      <c r="B23" s="848"/>
      <c r="C23" s="787" t="s">
        <v>598</v>
      </c>
      <c r="D23" s="495" t="s">
        <v>2997</v>
      </c>
      <c r="E23" s="23" t="s">
        <v>2832</v>
      </c>
      <c r="F23" s="23" t="s">
        <v>2833</v>
      </c>
      <c r="G23" s="23" t="s">
        <v>380</v>
      </c>
      <c r="H23" s="1"/>
    </row>
    <row r="24" spans="1:8" ht="12.75" customHeight="1">
      <c r="A24" s="901" t="s">
        <v>128</v>
      </c>
      <c r="B24" s="836"/>
      <c r="C24" s="836"/>
      <c r="D24" s="836"/>
      <c r="E24" s="836"/>
      <c r="F24" s="836"/>
      <c r="G24" s="837"/>
      <c r="H24" s="1"/>
    </row>
    <row r="25" spans="1:8" ht="89.25">
      <c r="A25" s="202" t="s">
        <v>142</v>
      </c>
      <c r="B25" s="202" t="s">
        <v>145</v>
      </c>
      <c r="C25" s="23" t="s">
        <v>31</v>
      </c>
      <c r="D25" s="31" t="s">
        <v>2998</v>
      </c>
      <c r="E25" s="777" t="s">
        <v>2805</v>
      </c>
      <c r="F25" s="61" t="str">
        <f>HYPERLINK("https://www.yaklass.ru/testwork","На сайте «ЯКласс» выполнить проверочную работу по теме ""Уравнения и неравенства с двумя переменными"". 
Если нет технической возможности: решить задание из карточки (подробности в ВК)")</f>
        <v>На сайте «ЯКласс» выполнить проверочную работу по теме "Уравнения и неравенства с двумя переменными". 
Если нет технической возможности: решить задание из карточки (подробности в ВК)</v>
      </c>
      <c r="G25" s="704" t="s">
        <v>2806</v>
      </c>
      <c r="H25" s="1"/>
    </row>
    <row r="26" spans="1:8" ht="63.75">
      <c r="A26" s="202" t="s">
        <v>166</v>
      </c>
      <c r="B26" s="202" t="s">
        <v>167</v>
      </c>
      <c r="C26" s="190" t="s">
        <v>31</v>
      </c>
      <c r="D26" s="31" t="s">
        <v>2999</v>
      </c>
      <c r="E26" s="23" t="s">
        <v>2836</v>
      </c>
      <c r="F26" s="61" t="str">
        <f>HYPERLINK("https://infourok.ru/urok-literaturi-v-klasse-na-temu-gorodskaya-proza-v-sovremennoy-literature-yu-v-trifonov-vechnie-temi-i-nravstvennie-problemi-v--3021553.html","Ознакомьтесь с информацией, перейдя по ссылке, ответьте на вопросы, размещенные в беседе ВК; фото выполненных работ пришлите в беседу ")</f>
        <v xml:space="preserve">Ознакомьтесь с информацией, перейдя по ссылке, ответьте на вопросы, размещенные в беседе ВК; фото выполненных работ пришлите в беседу </v>
      </c>
      <c r="G26" s="61" t="e">
        <f>HYPERLINK("https://yandex.ru/video/preview/?filmId=6986264705005011924&amp;text=%D0%B2%D0%B8%D0%B4%D0%B5%D0%BE%D1%83%D1%80%D0%BE%D0%BA%20%D1%8E.%D1%82%D1%80%D0%B8%D1%84%D0%BE%D0%BD%D0%BE%D0%B2%20%D0%BE%D0%B1%D0%BC%D0%B5%D0%BD&amp;path=wizard&amp;parent-reqid=1588058478879890-13"&amp;"87430378911366606300129-production-app-host-vla-web-yp-88&amp;redircnt=1588058490.1","Прочтите повесть Ю.Трифонова ""Обмен""")</f>
        <v>#VALUE!</v>
      </c>
      <c r="H26" s="1"/>
    </row>
    <row r="27" spans="1:8" ht="76.5">
      <c r="A27" s="202" t="s">
        <v>187</v>
      </c>
      <c r="B27" s="202" t="s">
        <v>189</v>
      </c>
      <c r="C27" s="23" t="s">
        <v>31</v>
      </c>
      <c r="D27" s="31" t="s">
        <v>3000</v>
      </c>
      <c r="E27" s="704" t="s">
        <v>2839</v>
      </c>
      <c r="F27" s="271" t="str">
        <f>HYPERLINK("https://math-ege.sdamgia.ru/","На сайте ""Решу ЕГЭ"" выполнить индивидуальное практическое задание.
Если нет технической возможности: решить карточку (подробности в ВК)")</f>
        <v>На сайте "Решу ЕГЭ" выполнить индивидуальное практическое задание.
Если нет технической возможности: решить карточку (подробности в ВК)</v>
      </c>
      <c r="G27" s="704" t="s">
        <v>2806</v>
      </c>
      <c r="H27" s="1"/>
    </row>
    <row r="28" spans="1:8" ht="76.5">
      <c r="A28" s="202" t="s">
        <v>433</v>
      </c>
      <c r="B28" s="809" t="s">
        <v>434</v>
      </c>
      <c r="C28" s="23" t="s">
        <v>31</v>
      </c>
      <c r="D28" s="31" t="s">
        <v>3001</v>
      </c>
      <c r="E28" s="704" t="s">
        <v>2839</v>
      </c>
      <c r="F28" s="271" t="str">
        <f>HYPERLINK("https://math-ege.sdamgia.ru/","На сайте ""Решу ЕГЭ"" выполнить индивидуальную проверочную работу.
Если нет технической возможности: решить карточку (подробности в ВК)")</f>
        <v>На сайте "Решу ЕГЭ" выполнить индивидуальную проверочную работу.
Если нет технической возможности: решить карточку (подробности в ВК)</v>
      </c>
      <c r="G28" s="704" t="s">
        <v>2806</v>
      </c>
      <c r="H28" s="1"/>
    </row>
    <row r="29" spans="1:8" ht="38.25">
      <c r="A29" s="928">
        <v>8</v>
      </c>
      <c r="B29" s="928" t="s">
        <v>1092</v>
      </c>
      <c r="C29" s="23" t="s">
        <v>31</v>
      </c>
      <c r="D29" s="499" t="s">
        <v>3002</v>
      </c>
      <c r="E29" s="704" t="s">
        <v>2281</v>
      </c>
      <c r="F29" s="271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G29" s="704" t="s">
        <v>2806</v>
      </c>
      <c r="H29" s="1"/>
    </row>
    <row r="30" spans="1:8" ht="51">
      <c r="A30" s="848"/>
      <c r="B30" s="848"/>
      <c r="C30" s="190"/>
      <c r="D30" s="198" t="s">
        <v>3003</v>
      </c>
      <c r="E30" s="23" t="s">
        <v>3004</v>
      </c>
      <c r="F30" s="65" t="s">
        <v>2844</v>
      </c>
      <c r="G30" s="23" t="s">
        <v>55</v>
      </c>
      <c r="H30" s="1"/>
    </row>
    <row r="31" spans="1:8" ht="38.25">
      <c r="A31" s="493" t="s">
        <v>1096</v>
      </c>
      <c r="B31" s="493" t="s">
        <v>1097</v>
      </c>
      <c r="C31" s="113" t="s">
        <v>31</v>
      </c>
      <c r="D31" s="499" t="s">
        <v>3005</v>
      </c>
      <c r="E31" s="704" t="s">
        <v>2281</v>
      </c>
      <c r="F31" s="271" t="str">
        <f>HYPERLINK("https://math-ege.sdamgia.ru/","Решить индивидуальное задание (сайт ""Решу ЕГЭ"")")</f>
        <v>Решить индивидуальное задание (сайт "Решу ЕГЭ")</v>
      </c>
      <c r="G31" s="704" t="s">
        <v>2806</v>
      </c>
      <c r="H31" s="1"/>
    </row>
    <row r="32" spans="1:8" ht="12.75" customHeight="1">
      <c r="A32" s="859" t="s">
        <v>252</v>
      </c>
      <c r="B32" s="836"/>
      <c r="C32" s="836"/>
      <c r="D32" s="836"/>
      <c r="E32" s="836"/>
      <c r="F32" s="836"/>
      <c r="G32" s="837"/>
      <c r="H32" s="1"/>
    </row>
    <row r="33" spans="1:8" ht="38.25">
      <c r="A33" s="202" t="s">
        <v>29</v>
      </c>
      <c r="B33" s="202" t="s">
        <v>30</v>
      </c>
      <c r="C33" s="190"/>
      <c r="D33" s="496" t="s">
        <v>3006</v>
      </c>
      <c r="E33" s="113" t="s">
        <v>3007</v>
      </c>
      <c r="F33" s="272" t="s">
        <v>3008</v>
      </c>
      <c r="G33" s="117" t="s">
        <v>3009</v>
      </c>
      <c r="H33" s="1"/>
    </row>
    <row r="34" spans="1:8" ht="63.75">
      <c r="A34" s="202" t="s">
        <v>77</v>
      </c>
      <c r="B34" s="202" t="s">
        <v>79</v>
      </c>
      <c r="C34" s="190" t="s">
        <v>31</v>
      </c>
      <c r="D34" s="722" t="s">
        <v>3010</v>
      </c>
      <c r="E34" s="23" t="s">
        <v>2851</v>
      </c>
      <c r="F34" s="61" t="str">
        <f>HYPERLINK("https://4ege.ru/russkiy/59086-obrazec-raboty-nad-sochineniem.html","Написать сочинение-рассуждение по тексту, размещенному в беседе ВК, фото работ прислать на проверку до 30.04 ")</f>
        <v xml:space="preserve">Написать сочинение-рассуждение по тексту, размещенному в беседе ВК, фото работ прислать на проверку до 30.04 </v>
      </c>
      <c r="G34" s="23" t="s">
        <v>380</v>
      </c>
      <c r="H34" s="1"/>
    </row>
    <row r="35" spans="1:8" ht="38.25">
      <c r="A35" s="820" t="s">
        <v>99</v>
      </c>
      <c r="B35" s="820" t="s">
        <v>101</v>
      </c>
      <c r="C35" s="143" t="s">
        <v>328</v>
      </c>
      <c r="D35" s="722" t="s">
        <v>3011</v>
      </c>
      <c r="E35" s="143" t="s">
        <v>2938</v>
      </c>
      <c r="F35" s="393" t="s">
        <v>2855</v>
      </c>
      <c r="G35" s="143" t="s">
        <v>2856</v>
      </c>
      <c r="H35" s="1"/>
    </row>
    <row r="36" spans="1:8" ht="12.75" customHeight="1">
      <c r="A36" s="901" t="s">
        <v>128</v>
      </c>
      <c r="B36" s="836"/>
      <c r="C36" s="836"/>
      <c r="D36" s="836"/>
      <c r="E36" s="836"/>
      <c r="F36" s="836"/>
      <c r="G36" s="837"/>
      <c r="H36" s="1"/>
    </row>
    <row r="37" spans="1:8" ht="89.25">
      <c r="A37" s="928" t="s">
        <v>142</v>
      </c>
      <c r="B37" s="928" t="s">
        <v>145</v>
      </c>
      <c r="C37" s="787" t="s">
        <v>31</v>
      </c>
      <c r="D37" s="449" t="s">
        <v>3012</v>
      </c>
      <c r="E37" s="20" t="s">
        <v>2858</v>
      </c>
      <c r="F37" s="22" t="str">
        <f>HYPERLINK("https://www.englishdom.com/blog/sintaksis-emfaticheskie-konstrukcii-kak-privlech-vnimanie/","https://www.englishdom.com/blog/sintaksis-emfaticheskie-konstrukcii-kak-privlech-vnimanie/ пройти по ссылке, изучить материал и законспектировать его в тетрадь")</f>
        <v>https://www.englishdom.com/blog/sintaksis-emfaticheskie-konstrukcii-kak-privlech-vnimanie/ пройти по ссылке, изучить материал и законспектировать его в тетрадь</v>
      </c>
      <c r="G37" s="197" t="str">
        <f>HYPERLINK("https://infourok.ru/uprazhneniya-po-angliyskomu-yaziku-po-teme-emfaticheskie-konstrukcii-klass-1543381.html","https://infourok.ru/uprazhneniya-po-angliyskomu-yaziku-po-teme-emfaticheskie-konstrukcii-klass-1543381.html , выполнить 1 и 3 задание. Прислать на почту в АСУ РСО")</f>
        <v>https://infourok.ru/uprazhneniya-po-angliyskomu-yaziku-po-teme-emfaticheskie-konstrukcii-klass-1543381.html , выполнить 1 и 3 задание. Прислать на почту в АСУ РСО</v>
      </c>
      <c r="H37" s="1"/>
    </row>
    <row r="38" spans="1:8" ht="25.5">
      <c r="A38" s="848"/>
      <c r="B38" s="848"/>
      <c r="C38" s="23" t="s">
        <v>31</v>
      </c>
      <c r="D38" s="449" t="s">
        <v>3013</v>
      </c>
      <c r="E38" s="430"/>
      <c r="F38" s="65"/>
      <c r="G38" s="23"/>
      <c r="H38" s="1"/>
    </row>
    <row r="39" spans="1:8" ht="25.5">
      <c r="A39" s="202" t="s">
        <v>166</v>
      </c>
      <c r="B39" s="202" t="s">
        <v>167</v>
      </c>
      <c r="C39" s="787" t="s">
        <v>598</v>
      </c>
      <c r="D39" s="190" t="s">
        <v>3014</v>
      </c>
      <c r="E39" s="20" t="s">
        <v>2942</v>
      </c>
      <c r="F39" s="20" t="s">
        <v>2862</v>
      </c>
      <c r="G39" s="113" t="s">
        <v>2863</v>
      </c>
      <c r="H39" s="1"/>
    </row>
    <row r="40" spans="1:8" ht="38.25">
      <c r="A40" s="202" t="s">
        <v>187</v>
      </c>
      <c r="B40" s="202" t="s">
        <v>189</v>
      </c>
      <c r="C40" s="787" t="s">
        <v>598</v>
      </c>
      <c r="D40" s="31" t="s">
        <v>3015</v>
      </c>
      <c r="E40" s="788" t="s">
        <v>2847</v>
      </c>
      <c r="F40" s="312" t="s">
        <v>2848</v>
      </c>
      <c r="G40" s="449" t="s">
        <v>2849</v>
      </c>
      <c r="H40" s="1"/>
    </row>
    <row r="41" spans="1:8" ht="51">
      <c r="A41" s="202" t="s">
        <v>433</v>
      </c>
      <c r="B41" s="202" t="s">
        <v>434</v>
      </c>
      <c r="C41" s="23" t="s">
        <v>3016</v>
      </c>
      <c r="D41" s="449" t="s">
        <v>3017</v>
      </c>
      <c r="E41" s="23" t="s">
        <v>2868</v>
      </c>
      <c r="F41" s="25" t="s">
        <v>3018</v>
      </c>
      <c r="G41" s="23" t="s">
        <v>380</v>
      </c>
      <c r="H41" s="1"/>
    </row>
    <row r="42" spans="1:8" ht="38.25">
      <c r="A42" s="202" t="s">
        <v>1091</v>
      </c>
      <c r="B42" s="809" t="s">
        <v>1092</v>
      </c>
      <c r="C42" s="23" t="s">
        <v>31</v>
      </c>
      <c r="D42" s="546" t="s">
        <v>3019</v>
      </c>
      <c r="E42" s="777" t="s">
        <v>2872</v>
      </c>
      <c r="F42" s="810" t="s">
        <v>2866</v>
      </c>
      <c r="G42" s="704" t="s">
        <v>2806</v>
      </c>
      <c r="H42" s="1"/>
    </row>
    <row r="43" spans="1:8" ht="40.5" customHeight="1">
      <c r="A43" s="928" t="s">
        <v>1096</v>
      </c>
      <c r="B43" s="926" t="s">
        <v>1097</v>
      </c>
      <c r="C43" s="23" t="s">
        <v>3016</v>
      </c>
      <c r="D43" s="198" t="s">
        <v>3020</v>
      </c>
      <c r="E43" s="23" t="s">
        <v>3021</v>
      </c>
      <c r="F43" s="61" t="str">
        <f>HYPERLINK("https://interneturok.ru/lesson/biology/10-klass/genetika-cheloveka/problemy-geneticheskoy-bezopasnosti","Посмотреть видеоурок и прочитать лекцию по ссылке ")</f>
        <v xml:space="preserve">Посмотреть видеоурок и прочитать лекцию по ссылке </v>
      </c>
      <c r="G43" s="704" t="s">
        <v>55</v>
      </c>
      <c r="H43" s="1"/>
    </row>
    <row r="44" spans="1:8" ht="40.5" customHeight="1">
      <c r="A44" s="848"/>
      <c r="B44" s="848"/>
      <c r="C44" s="23" t="s">
        <v>31</v>
      </c>
      <c r="D44" s="695" t="s">
        <v>3022</v>
      </c>
      <c r="E44" s="777" t="s">
        <v>2865</v>
      </c>
      <c r="F44" s="810" t="s">
        <v>2866</v>
      </c>
      <c r="G44" s="704" t="s">
        <v>2806</v>
      </c>
      <c r="H44" s="1"/>
    </row>
    <row r="45" spans="1:8" ht="12.75" customHeight="1">
      <c r="A45" s="859" t="s">
        <v>278</v>
      </c>
      <c r="B45" s="836"/>
      <c r="C45" s="836"/>
      <c r="D45" s="836"/>
      <c r="E45" s="836"/>
      <c r="F45" s="836"/>
      <c r="G45" s="837"/>
      <c r="H45" s="1"/>
    </row>
    <row r="46" spans="1:8" ht="76.5">
      <c r="A46" s="202" t="s">
        <v>29</v>
      </c>
      <c r="B46" s="202" t="s">
        <v>30</v>
      </c>
      <c r="C46" s="23" t="s">
        <v>81</v>
      </c>
      <c r="D46" s="20" t="s">
        <v>3023</v>
      </c>
      <c r="E46" s="109" t="s">
        <v>2877</v>
      </c>
      <c r="F46" s="23" t="s">
        <v>1333</v>
      </c>
      <c r="G46" s="112" t="s">
        <v>55</v>
      </c>
      <c r="H46" s="1"/>
    </row>
    <row r="47" spans="1:8" ht="51">
      <c r="A47" s="202" t="s">
        <v>77</v>
      </c>
      <c r="B47" s="202" t="s">
        <v>79</v>
      </c>
      <c r="C47" s="23" t="s">
        <v>3016</v>
      </c>
      <c r="D47" s="449" t="s">
        <v>3024</v>
      </c>
      <c r="E47" s="23" t="s">
        <v>2879</v>
      </c>
      <c r="F47" s="25" t="s">
        <v>2797</v>
      </c>
      <c r="G47" s="23" t="s">
        <v>380</v>
      </c>
      <c r="H47" s="1"/>
    </row>
    <row r="48" spans="1:8" ht="51">
      <c r="A48" s="202" t="s">
        <v>99</v>
      </c>
      <c r="B48" s="202" t="s">
        <v>101</v>
      </c>
      <c r="C48" s="23" t="s">
        <v>31</v>
      </c>
      <c r="D48" s="449" t="s">
        <v>3025</v>
      </c>
      <c r="E48" s="23" t="s">
        <v>2879</v>
      </c>
      <c r="F48" s="25" t="s">
        <v>3026</v>
      </c>
      <c r="G48" s="23" t="s">
        <v>3027</v>
      </c>
      <c r="H48" s="1"/>
    </row>
    <row r="49" spans="1:8" ht="12.75" customHeight="1">
      <c r="A49" s="854" t="s">
        <v>128</v>
      </c>
      <c r="B49" s="836"/>
      <c r="C49" s="836"/>
      <c r="D49" s="836"/>
      <c r="E49" s="836"/>
      <c r="F49" s="836"/>
      <c r="G49" s="837"/>
      <c r="H49" s="1"/>
    </row>
    <row r="50" spans="1:8" ht="178.5">
      <c r="A50" s="202" t="s">
        <v>142</v>
      </c>
      <c r="B50" s="202" t="s">
        <v>145</v>
      </c>
      <c r="C50" s="23" t="s">
        <v>31</v>
      </c>
      <c r="D50" s="31" t="s">
        <v>3028</v>
      </c>
      <c r="E50" s="777" t="s">
        <v>2882</v>
      </c>
      <c r="F50" s="61" t="s">
        <v>3047</v>
      </c>
      <c r="G50" s="61" t="str">
        <f>HYPERLINK("https://www.yaklass.ru/p/algebra/11-klass/uravneniia-i-neravenstva-9121/uravneniia-i-neravenstva-s-parametrami-9173","На сайте «ЯКласс» выполнить задания 5,6,10 по теме ""Уравнения и неравенства с параметрами"".
Если нет технической возможности: решить карточку (подробности в ВК)")</f>
        <v>На сайте «ЯКласс» выполнить задания 5,6,10 по теме "Уравнения и неравенства с параметрами".
Если нет технической возможности: решить карточку (подробности в ВК)</v>
      </c>
      <c r="H50" s="1"/>
    </row>
    <row r="51" spans="1:8" ht="25.5">
      <c r="A51" s="202" t="s">
        <v>166</v>
      </c>
      <c r="B51" s="202" t="s">
        <v>167</v>
      </c>
      <c r="C51" s="821" t="s">
        <v>31</v>
      </c>
      <c r="D51" s="722" t="s">
        <v>3029</v>
      </c>
      <c r="E51" s="30" t="s">
        <v>2884</v>
      </c>
      <c r="F51" s="61" t="str">
        <f>HYPERLINK("tvkultura.ru/video/show/brand_id/20882/episode_id/155776/video_id/155776/","Просмотрите видео, перейдя по ссылке ")</f>
        <v xml:space="preserve">Просмотрите видео, перейдя по ссылке </v>
      </c>
      <c r="G51" s="30" t="s">
        <v>380</v>
      </c>
      <c r="H51" s="1"/>
    </row>
    <row r="52" spans="1:8" ht="76.5">
      <c r="A52" s="202" t="s">
        <v>187</v>
      </c>
      <c r="B52" s="202" t="s">
        <v>189</v>
      </c>
      <c r="C52" s="23" t="s">
        <v>31</v>
      </c>
      <c r="D52" s="791" t="s">
        <v>3030</v>
      </c>
      <c r="E52" s="704" t="s">
        <v>2887</v>
      </c>
      <c r="F52" s="271" t="str">
        <f>HYPERLINK("https://math-ege.sdamgia.ru/","На сайте ""Решу ЕГЭ"" выполнить индивидуальное практическое задание.
Если нет технической возможности: решить карточку (подробности в ВК)")</f>
        <v>На сайте "Решу ЕГЭ" выполнить индивидуальное практическое задание.
Если нет технической возможности: решить карточку (подробности в ВК)</v>
      </c>
      <c r="G52" s="704" t="s">
        <v>2806</v>
      </c>
    </row>
    <row r="53" spans="1:8" ht="38.25">
      <c r="A53" s="928" t="s">
        <v>433</v>
      </c>
      <c r="B53" s="928" t="s">
        <v>434</v>
      </c>
      <c r="C53" s="787" t="s">
        <v>31</v>
      </c>
      <c r="D53" s="198" t="s">
        <v>3031</v>
      </c>
      <c r="E53" s="23" t="s">
        <v>2889</v>
      </c>
      <c r="F53" s="61" t="str">
        <f>HYPERLINK("https://www.youtube.com/watch?v=imxDx1Uo-KM","Выписать выражения сожаления")</f>
        <v>Выписать выражения сожаления</v>
      </c>
      <c r="G53" s="113" t="s">
        <v>380</v>
      </c>
      <c r="H53" s="1"/>
    </row>
    <row r="54" spans="1:8" ht="38.25">
      <c r="A54" s="848"/>
      <c r="B54" s="848"/>
      <c r="C54" s="173"/>
      <c r="D54" s="822" t="s">
        <v>3032</v>
      </c>
      <c r="E54" s="23" t="s">
        <v>2891</v>
      </c>
      <c r="F54" s="23" t="s">
        <v>3033</v>
      </c>
      <c r="G54" s="117" t="s">
        <v>380</v>
      </c>
      <c r="H54" s="1"/>
    </row>
    <row r="55" spans="1:8" ht="63.75">
      <c r="A55" s="928" t="s">
        <v>1091</v>
      </c>
      <c r="B55" s="926" t="s">
        <v>1092</v>
      </c>
      <c r="C55" s="23" t="s">
        <v>81</v>
      </c>
      <c r="D55" s="722" t="s">
        <v>3034</v>
      </c>
      <c r="E55" s="449" t="s">
        <v>2964</v>
      </c>
      <c r="F55" s="449" t="s">
        <v>2965</v>
      </c>
      <c r="G55" s="823" t="s">
        <v>380</v>
      </c>
      <c r="H55" s="1"/>
    </row>
    <row r="56" spans="1:8" ht="51">
      <c r="A56" s="848"/>
      <c r="B56" s="848"/>
      <c r="C56" s="787" t="s">
        <v>31</v>
      </c>
      <c r="D56" s="695" t="s">
        <v>3035</v>
      </c>
      <c r="E56" s="449" t="s">
        <v>3036</v>
      </c>
      <c r="F56" s="723" t="s">
        <v>3037</v>
      </c>
      <c r="G56" s="749" t="s">
        <v>3027</v>
      </c>
      <c r="H56" s="726"/>
    </row>
    <row r="57" spans="1:8" ht="38.25">
      <c r="A57" s="392">
        <v>9</v>
      </c>
      <c r="B57" s="809" t="s">
        <v>1097</v>
      </c>
      <c r="C57" s="824" t="s">
        <v>31</v>
      </c>
      <c r="D57" s="708" t="s">
        <v>3038</v>
      </c>
      <c r="E57" s="749"/>
      <c r="F57" s="746"/>
      <c r="G57" s="749"/>
      <c r="H57" s="726"/>
    </row>
    <row r="58" spans="1:8" ht="18" customHeight="1">
      <c r="A58" s="896"/>
      <c r="B58" s="840"/>
      <c r="C58" s="840"/>
      <c r="D58" s="840"/>
      <c r="E58" s="840"/>
      <c r="F58" s="840"/>
      <c r="G58" s="840"/>
      <c r="H58" s="1"/>
    </row>
    <row r="59" spans="1:8" ht="14.25">
      <c r="A59" s="43"/>
      <c r="B59" s="43"/>
      <c r="C59" s="169"/>
      <c r="D59" s="169"/>
      <c r="E59" s="24"/>
      <c r="F59" s="825"/>
      <c r="G59" s="24"/>
      <c r="H59" s="1"/>
    </row>
    <row r="60" spans="1:8" ht="27.75" customHeight="1">
      <c r="A60" s="43"/>
      <c r="B60" s="43"/>
      <c r="C60" s="24"/>
      <c r="D60" s="24"/>
      <c r="E60" s="142"/>
      <c r="F60" s="24"/>
      <c r="G60" s="142"/>
      <c r="H60" s="1"/>
    </row>
    <row r="61" spans="1:8" ht="12.75">
      <c r="A61" s="43"/>
      <c r="B61" s="43"/>
      <c r="C61" s="169"/>
      <c r="D61" s="169"/>
      <c r="E61" s="24"/>
      <c r="F61" s="24"/>
      <c r="G61" s="24"/>
      <c r="H61" s="1"/>
    </row>
    <row r="62" spans="1:8" ht="12.75" customHeight="1">
      <c r="A62" s="864"/>
      <c r="B62" s="840"/>
      <c r="C62" s="840"/>
      <c r="D62" s="840"/>
      <c r="E62" s="840"/>
      <c r="F62" s="840"/>
      <c r="G62" s="840"/>
      <c r="H62" s="1"/>
    </row>
    <row r="63" spans="1:8" ht="12.75">
      <c r="A63" s="43"/>
      <c r="B63" s="43"/>
      <c r="C63" s="24"/>
      <c r="D63" s="169"/>
      <c r="E63" s="826"/>
      <c r="F63" s="827"/>
      <c r="G63" s="828"/>
      <c r="H63" s="1"/>
    </row>
    <row r="64" spans="1:8" ht="12.75">
      <c r="A64" s="43"/>
      <c r="B64" s="43"/>
      <c r="C64" s="24"/>
      <c r="D64" s="160"/>
      <c r="E64" s="24"/>
      <c r="F64" s="24"/>
      <c r="G64" s="24"/>
      <c r="H64" s="1"/>
    </row>
    <row r="65" spans="1:8" ht="12.75">
      <c r="A65" s="43"/>
      <c r="B65" s="43"/>
      <c r="C65" s="24"/>
      <c r="D65" s="169"/>
      <c r="E65" s="24"/>
      <c r="F65" s="24"/>
      <c r="G65" s="24"/>
      <c r="H65" s="1"/>
    </row>
    <row r="66" spans="1:8" ht="12.75">
      <c r="A66" s="43"/>
      <c r="B66" s="43"/>
      <c r="C66" s="24"/>
      <c r="D66" s="734"/>
      <c r="E66" s="24"/>
      <c r="F66" s="24"/>
      <c r="G66" s="114"/>
      <c r="H66" s="1"/>
    </row>
    <row r="67" spans="1:8" ht="12.75">
      <c r="A67" s="839"/>
      <c r="B67" s="864"/>
      <c r="C67" s="829"/>
      <c r="D67" s="734"/>
      <c r="E67" s="24"/>
      <c r="F67" s="24"/>
      <c r="G67" s="114"/>
      <c r="H67" s="1"/>
    </row>
    <row r="68" spans="1:8" ht="12.75">
      <c r="A68" s="840"/>
      <c r="B68" s="840"/>
      <c r="C68" s="830"/>
      <c r="D68" s="734"/>
      <c r="E68" s="119"/>
      <c r="F68" s="764"/>
      <c r="G68" s="24"/>
      <c r="H68" s="1"/>
    </row>
    <row r="69" spans="1:8" ht="12.75">
      <c r="A69" s="43"/>
      <c r="B69" s="43"/>
      <c r="C69" s="24"/>
      <c r="D69" s="734"/>
      <c r="E69" s="24"/>
      <c r="F69" s="24"/>
      <c r="G69" s="114"/>
      <c r="H69" s="1"/>
    </row>
    <row r="70" spans="1:8" ht="18">
      <c r="A70" s="867"/>
      <c r="B70" s="840"/>
      <c r="C70" s="840"/>
      <c r="D70" s="840"/>
      <c r="E70" s="840"/>
      <c r="F70" s="840"/>
      <c r="G70" s="840"/>
      <c r="H70" s="1"/>
    </row>
    <row r="71" spans="1:8" ht="12.75">
      <c r="A71" s="649"/>
      <c r="B71" s="15"/>
      <c r="C71" s="831"/>
      <c r="D71" s="169"/>
      <c r="E71" s="24"/>
      <c r="F71" s="213"/>
      <c r="G71" s="114"/>
      <c r="H71" s="1"/>
    </row>
    <row r="72" spans="1:8" ht="12.75">
      <c r="A72" s="649"/>
      <c r="B72" s="15"/>
      <c r="C72" s="831"/>
      <c r="D72" s="169"/>
      <c r="E72" s="24"/>
      <c r="F72" s="213"/>
      <c r="G72" s="24"/>
      <c r="H72" s="1"/>
    </row>
    <row r="73" spans="1:8" ht="12.75">
      <c r="A73" s="649"/>
      <c r="B73" s="15"/>
      <c r="C73" s="832"/>
      <c r="D73" s="169"/>
      <c r="E73" s="24"/>
      <c r="F73" s="24"/>
      <c r="G73" s="24"/>
      <c r="H73" s="1"/>
    </row>
    <row r="74" spans="1:8" ht="12.75" customHeight="1">
      <c r="A74" s="864"/>
      <c r="B74" s="840"/>
      <c r="C74" s="840"/>
      <c r="D74" s="840"/>
      <c r="E74" s="840"/>
      <c r="F74" s="840"/>
      <c r="G74" s="840"/>
      <c r="H74" s="1"/>
    </row>
    <row r="75" spans="1:8" ht="12.75">
      <c r="A75" s="865"/>
      <c r="B75" s="849"/>
      <c r="C75" s="831"/>
      <c r="D75" s="169"/>
      <c r="E75" s="24"/>
      <c r="F75" s="24"/>
      <c r="G75" s="24"/>
      <c r="H75" s="1"/>
    </row>
    <row r="76" spans="1:8" ht="12.75">
      <c r="A76" s="840"/>
      <c r="B76" s="840"/>
      <c r="C76" s="831"/>
      <c r="D76" s="833"/>
      <c r="E76" s="24"/>
      <c r="F76" s="213"/>
      <c r="G76" s="24"/>
      <c r="H76" s="1"/>
    </row>
    <row r="77" spans="1:8" ht="12.75">
      <c r="A77" s="840"/>
      <c r="B77" s="840"/>
      <c r="C77" s="831"/>
      <c r="D77" s="169"/>
      <c r="E77" s="24"/>
      <c r="F77" s="213"/>
      <c r="G77" s="24"/>
      <c r="H77" s="1"/>
    </row>
    <row r="78" spans="1:8" ht="12.75">
      <c r="A78" s="649"/>
      <c r="B78" s="15"/>
      <c r="C78" s="831"/>
      <c r="D78" s="169"/>
      <c r="E78" s="24"/>
      <c r="F78" s="24"/>
      <c r="G78" s="24"/>
      <c r="H78" s="1"/>
    </row>
    <row r="79" spans="1:8" ht="12.75">
      <c r="A79" s="210"/>
      <c r="B79" s="15"/>
      <c r="C79" s="831"/>
      <c r="D79" s="114"/>
      <c r="E79" s="834"/>
      <c r="F79" s="213"/>
      <c r="G79" s="24"/>
      <c r="H79" s="1"/>
    </row>
    <row r="80" spans="1:8" ht="12.75">
      <c r="A80" s="15"/>
      <c r="B80" s="15"/>
      <c r="C80" s="831"/>
      <c r="D80" s="24"/>
      <c r="E80" s="24"/>
      <c r="F80" s="24"/>
      <c r="G80" s="24"/>
      <c r="H80" s="1"/>
    </row>
    <row r="81" spans="1:8" ht="12.75">
      <c r="A81" s="174"/>
      <c r="B81" s="174"/>
      <c r="C81" s="174"/>
      <c r="D81" s="174"/>
      <c r="E81" s="174"/>
      <c r="F81" s="174"/>
      <c r="G81" s="174"/>
      <c r="H81" s="1"/>
    </row>
    <row r="82" spans="1:8" ht="12.75">
      <c r="A82" s="174"/>
      <c r="B82" s="174"/>
      <c r="C82" s="174"/>
      <c r="D82" s="174"/>
      <c r="E82" s="174"/>
      <c r="F82" s="174"/>
      <c r="G82" s="174"/>
      <c r="H82" s="1"/>
    </row>
    <row r="83" spans="1:8" ht="12.75">
      <c r="A83" s="174"/>
      <c r="B83" s="174"/>
      <c r="C83" s="174"/>
      <c r="D83" s="174"/>
      <c r="E83" s="174"/>
      <c r="F83" s="174"/>
      <c r="G83" s="174"/>
      <c r="H83" s="1"/>
    </row>
    <row r="84" spans="1:8" ht="12.75">
      <c r="A84" s="174"/>
      <c r="B84" s="174"/>
      <c r="C84" s="174"/>
      <c r="D84" s="174"/>
      <c r="E84" s="174"/>
      <c r="F84" s="174"/>
      <c r="G84" s="174"/>
      <c r="H84" s="1"/>
    </row>
    <row r="85" spans="1:8" ht="12.75">
      <c r="A85" s="174"/>
      <c r="B85" s="174"/>
      <c r="C85" s="174"/>
      <c r="D85" s="174"/>
      <c r="E85" s="174"/>
      <c r="F85" s="174"/>
      <c r="G85" s="174"/>
      <c r="H85" s="1"/>
    </row>
    <row r="86" spans="1:8" ht="12.75">
      <c r="A86" s="174"/>
      <c r="B86" s="174"/>
      <c r="C86" s="174"/>
      <c r="D86" s="174"/>
      <c r="E86" s="174"/>
      <c r="F86" s="174"/>
      <c r="G86" s="174"/>
      <c r="H86" s="1"/>
    </row>
    <row r="87" spans="1:8" ht="12.75">
      <c r="A87" s="174"/>
      <c r="B87" s="174"/>
      <c r="C87" s="174"/>
      <c r="D87" s="174"/>
      <c r="E87" s="174"/>
      <c r="F87" s="174"/>
      <c r="G87" s="174"/>
      <c r="H87" s="1"/>
    </row>
    <row r="88" spans="1:8" ht="12.75">
      <c r="A88" s="174"/>
      <c r="B88" s="174"/>
      <c r="C88" s="174"/>
      <c r="D88" s="174"/>
      <c r="E88" s="174"/>
      <c r="F88" s="174"/>
      <c r="G88" s="174"/>
      <c r="H88" s="1"/>
    </row>
    <row r="89" spans="1:8" ht="12.75">
      <c r="A89" s="174"/>
      <c r="B89" s="174"/>
      <c r="C89" s="174"/>
      <c r="D89" s="174"/>
      <c r="E89" s="174"/>
      <c r="F89" s="174"/>
      <c r="G89" s="174"/>
      <c r="H89" s="1"/>
    </row>
    <row r="90" spans="1:8" ht="12.75">
      <c r="A90" s="174"/>
      <c r="B90" s="174"/>
      <c r="C90" s="174"/>
      <c r="D90" s="174"/>
      <c r="E90" s="174"/>
      <c r="F90" s="174"/>
      <c r="G90" s="174"/>
      <c r="H90" s="1"/>
    </row>
    <row r="91" spans="1:8" ht="12.75">
      <c r="A91" s="174"/>
      <c r="B91" s="174"/>
      <c r="C91" s="174"/>
      <c r="D91" s="174"/>
      <c r="E91" s="174"/>
      <c r="F91" s="174"/>
      <c r="G91" s="174"/>
      <c r="H91" s="1"/>
    </row>
    <row r="92" spans="1:8" ht="12.75">
      <c r="A92" s="1"/>
      <c r="B92" s="1"/>
      <c r="C92" s="1"/>
      <c r="D92" s="1"/>
      <c r="E92" s="1"/>
      <c r="F92" s="1"/>
      <c r="G92" s="1"/>
      <c r="H92" s="1"/>
    </row>
    <row r="93" spans="1:8" ht="12.75">
      <c r="A93" s="1"/>
      <c r="B93" s="1"/>
      <c r="C93" s="1"/>
      <c r="D93" s="1"/>
      <c r="E93" s="1"/>
      <c r="F93" s="1"/>
      <c r="G93" s="1"/>
      <c r="H93" s="1"/>
    </row>
    <row r="94" spans="1:8" ht="12.75">
      <c r="A94" s="1"/>
      <c r="B94" s="1"/>
      <c r="C94" s="1"/>
      <c r="D94" s="1"/>
      <c r="E94" s="1"/>
      <c r="F94" s="1"/>
      <c r="G94" s="1"/>
      <c r="H94" s="1"/>
    </row>
    <row r="95" spans="1:8" ht="12.75">
      <c r="A95" s="1"/>
      <c r="B95" s="1"/>
      <c r="C95" s="1"/>
      <c r="D95" s="1"/>
      <c r="E95" s="1"/>
      <c r="F95" s="1"/>
      <c r="G95" s="1"/>
      <c r="H95" s="1"/>
    </row>
    <row r="96" spans="1:8" ht="12.75">
      <c r="A96" s="1"/>
      <c r="B96" s="1"/>
      <c r="C96" s="1"/>
      <c r="D96" s="1"/>
      <c r="E96" s="1"/>
      <c r="F96" s="1"/>
      <c r="G96" s="1"/>
      <c r="H96" s="1"/>
    </row>
    <row r="97" spans="1:8" ht="12.75">
      <c r="A97" s="1"/>
      <c r="B97" s="1"/>
      <c r="C97" s="1"/>
      <c r="D97" s="1"/>
      <c r="E97" s="1"/>
      <c r="F97" s="1"/>
      <c r="G97" s="1"/>
      <c r="H97" s="1"/>
    </row>
    <row r="98" spans="1:8" ht="12.75">
      <c r="A98" s="1"/>
      <c r="B98" s="1"/>
      <c r="C98" s="1"/>
      <c r="D98" s="1"/>
      <c r="E98" s="1"/>
      <c r="F98" s="1"/>
      <c r="G98" s="1"/>
      <c r="H98" s="1"/>
    </row>
    <row r="99" spans="1:8" ht="12.75">
      <c r="A99" s="1"/>
      <c r="B99" s="1"/>
      <c r="C99" s="1"/>
      <c r="D99" s="1"/>
      <c r="E99" s="1"/>
      <c r="F99" s="1"/>
      <c r="G99" s="1"/>
      <c r="H99" s="1"/>
    </row>
    <row r="100" spans="1:8" ht="12.75">
      <c r="A100" s="1"/>
      <c r="B100" s="1"/>
      <c r="C100" s="1"/>
      <c r="D100" s="1"/>
      <c r="E100" s="1"/>
      <c r="F100" s="1"/>
      <c r="G100" s="1"/>
      <c r="H100" s="1"/>
    </row>
    <row r="101" spans="1:8" ht="12.75">
      <c r="A101" s="1"/>
      <c r="B101" s="1"/>
      <c r="C101" s="1"/>
      <c r="D101" s="1"/>
      <c r="E101" s="1"/>
      <c r="F101" s="1"/>
      <c r="G101" s="1"/>
      <c r="H101" s="1"/>
    </row>
    <row r="102" spans="1:8" ht="12.75">
      <c r="A102" s="1"/>
      <c r="B102" s="1"/>
      <c r="C102" s="1"/>
      <c r="D102" s="1"/>
      <c r="E102" s="1"/>
      <c r="F102" s="1"/>
      <c r="G102" s="1"/>
      <c r="H102" s="1"/>
    </row>
    <row r="103" spans="1:8" ht="12.75">
      <c r="A103" s="1"/>
      <c r="B103" s="1"/>
      <c r="C103" s="1"/>
      <c r="D103" s="1"/>
      <c r="E103" s="1"/>
      <c r="F103" s="1"/>
      <c r="G103" s="1"/>
      <c r="H103" s="1"/>
    </row>
    <row r="104" spans="1:8" ht="12.75">
      <c r="A104" s="1"/>
      <c r="B104" s="1"/>
      <c r="C104" s="1"/>
      <c r="D104" s="1"/>
      <c r="E104" s="1"/>
      <c r="F104" s="1"/>
      <c r="G104" s="1"/>
      <c r="H104" s="1"/>
    </row>
    <row r="105" spans="1:8" ht="12.75">
      <c r="A105" s="1"/>
      <c r="B105" s="1"/>
      <c r="C105" s="1"/>
      <c r="D105" s="1"/>
      <c r="E105" s="1"/>
      <c r="F105" s="1"/>
      <c r="G105" s="1"/>
      <c r="H105" s="1"/>
    </row>
    <row r="106" spans="1:8" ht="12.75">
      <c r="A106" s="1"/>
      <c r="B106" s="1"/>
      <c r="C106" s="1"/>
      <c r="D106" s="1"/>
      <c r="E106" s="1"/>
      <c r="F106" s="1"/>
      <c r="G106" s="1"/>
      <c r="H106" s="1"/>
    </row>
    <row r="107" spans="1:8" ht="12.75">
      <c r="A107" s="1"/>
      <c r="B107" s="1"/>
      <c r="C107" s="1"/>
      <c r="D107" s="1"/>
      <c r="E107" s="1"/>
      <c r="F107" s="1"/>
      <c r="G107" s="1"/>
      <c r="H107" s="1"/>
    </row>
    <row r="108" spans="1:8" ht="12.75">
      <c r="A108" s="1"/>
      <c r="B108" s="1"/>
      <c r="C108" s="1"/>
      <c r="D108" s="1"/>
      <c r="E108" s="1"/>
      <c r="F108" s="1"/>
      <c r="G108" s="1"/>
      <c r="H108" s="1"/>
    </row>
    <row r="109" spans="1:8" ht="12.75">
      <c r="A109" s="1"/>
      <c r="B109" s="1"/>
      <c r="C109" s="1"/>
      <c r="D109" s="1"/>
      <c r="E109" s="1"/>
      <c r="F109" s="1"/>
      <c r="G109" s="1"/>
      <c r="H109" s="1"/>
    </row>
    <row r="110" spans="1:8" ht="12.75">
      <c r="A110" s="1"/>
      <c r="B110" s="1"/>
      <c r="C110" s="1"/>
      <c r="D110" s="1"/>
      <c r="E110" s="1"/>
      <c r="F110" s="1"/>
      <c r="G110" s="1"/>
      <c r="H110" s="1"/>
    </row>
    <row r="111" spans="1:8" ht="12.75">
      <c r="A111" s="1"/>
      <c r="B111" s="1"/>
      <c r="C111" s="1"/>
      <c r="D111" s="1"/>
      <c r="E111" s="1"/>
      <c r="F111" s="1"/>
      <c r="G111" s="1"/>
      <c r="H111" s="1"/>
    </row>
    <row r="112" spans="1:8" ht="12.75">
      <c r="A112" s="1"/>
      <c r="B112" s="1"/>
      <c r="C112" s="1"/>
      <c r="D112" s="1"/>
      <c r="E112" s="1"/>
      <c r="F112" s="1"/>
      <c r="G112" s="1"/>
      <c r="H112" s="1"/>
    </row>
    <row r="113" spans="1:8" ht="12.75">
      <c r="A113" s="1"/>
      <c r="B113" s="1"/>
      <c r="C113" s="1"/>
      <c r="D113" s="1"/>
      <c r="E113" s="1"/>
      <c r="F113" s="1"/>
      <c r="G113" s="1"/>
      <c r="H113" s="1"/>
    </row>
    <row r="114" spans="1:8" ht="12.75">
      <c r="A114" s="1"/>
      <c r="B114" s="1"/>
      <c r="C114" s="1"/>
      <c r="D114" s="1"/>
      <c r="E114" s="1"/>
      <c r="F114" s="1"/>
      <c r="G114" s="1"/>
      <c r="H114" s="1"/>
    </row>
    <row r="115" spans="1:8" ht="12.75">
      <c r="A115" s="1"/>
      <c r="B115" s="1"/>
      <c r="C115" s="1"/>
      <c r="D115" s="1"/>
      <c r="E115" s="1"/>
      <c r="F115" s="1"/>
      <c r="G115" s="1"/>
      <c r="H115" s="1"/>
    </row>
    <row r="116" spans="1:8" ht="12.75">
      <c r="A116" s="1"/>
      <c r="B116" s="1"/>
      <c r="C116" s="1"/>
      <c r="D116" s="1"/>
      <c r="E116" s="1"/>
      <c r="F116" s="1"/>
      <c r="G116" s="1"/>
      <c r="H116" s="1"/>
    </row>
    <row r="117" spans="1:8" ht="12.75">
      <c r="A117" s="1"/>
      <c r="B117" s="1"/>
      <c r="C117" s="1"/>
      <c r="D117" s="1"/>
      <c r="E117" s="1"/>
      <c r="F117" s="1"/>
      <c r="G117" s="1"/>
      <c r="H117" s="1"/>
    </row>
    <row r="118" spans="1:8" ht="12.75">
      <c r="A118" s="1"/>
      <c r="B118" s="1"/>
      <c r="C118" s="1"/>
      <c r="D118" s="1"/>
      <c r="E118" s="1"/>
      <c r="F118" s="1"/>
      <c r="G118" s="1"/>
      <c r="H118" s="1"/>
    </row>
    <row r="119" spans="1:8" ht="12.75">
      <c r="A119" s="1"/>
      <c r="B119" s="1"/>
      <c r="C119" s="1"/>
      <c r="D119" s="1"/>
      <c r="E119" s="1"/>
      <c r="F119" s="1"/>
      <c r="G119" s="1"/>
      <c r="H119" s="1"/>
    </row>
    <row r="120" spans="1:8" ht="12.75">
      <c r="A120" s="1"/>
      <c r="B120" s="1"/>
      <c r="C120" s="1"/>
      <c r="D120" s="1"/>
      <c r="E120" s="1"/>
      <c r="F120" s="1"/>
      <c r="G120" s="1"/>
      <c r="H120" s="1"/>
    </row>
    <row r="121" spans="1:8" ht="12.75">
      <c r="A121" s="1"/>
      <c r="B121" s="1"/>
      <c r="C121" s="1"/>
      <c r="D121" s="1"/>
      <c r="E121" s="1"/>
      <c r="F121" s="1"/>
      <c r="G121" s="1"/>
      <c r="H121" s="1"/>
    </row>
    <row r="122" spans="1:8" ht="12.75">
      <c r="A122" s="1"/>
      <c r="B122" s="1"/>
      <c r="C122" s="1"/>
      <c r="D122" s="1"/>
      <c r="E122" s="1"/>
      <c r="F122" s="1"/>
      <c r="G122" s="1"/>
      <c r="H122" s="1"/>
    </row>
    <row r="123" spans="1:8" ht="12.75">
      <c r="A123" s="1"/>
      <c r="B123" s="1"/>
      <c r="C123" s="1"/>
      <c r="D123" s="1"/>
      <c r="E123" s="1"/>
      <c r="F123" s="1"/>
      <c r="G123" s="1"/>
      <c r="H123" s="1"/>
    </row>
    <row r="124" spans="1:8" ht="12.75">
      <c r="A124" s="1"/>
      <c r="B124" s="1"/>
      <c r="C124" s="1"/>
      <c r="D124" s="1"/>
      <c r="E124" s="1"/>
      <c r="F124" s="1"/>
      <c r="G124" s="1"/>
      <c r="H124" s="1"/>
    </row>
    <row r="125" spans="1:8" ht="12.75">
      <c r="A125" s="1"/>
      <c r="B125" s="1"/>
      <c r="C125" s="1"/>
      <c r="D125" s="1"/>
      <c r="E125" s="1"/>
      <c r="F125" s="1"/>
      <c r="G125" s="1"/>
      <c r="H125" s="1"/>
    </row>
    <row r="126" spans="1:8" ht="12.75">
      <c r="A126" s="1"/>
      <c r="B126" s="1"/>
      <c r="C126" s="1"/>
      <c r="D126" s="1"/>
      <c r="E126" s="1"/>
      <c r="F126" s="1"/>
      <c r="G126" s="1"/>
      <c r="H126" s="1"/>
    </row>
    <row r="127" spans="1:8" ht="12.75">
      <c r="A127" s="1"/>
      <c r="B127" s="1"/>
      <c r="C127" s="1"/>
      <c r="D127" s="1"/>
      <c r="E127" s="1"/>
      <c r="F127" s="1"/>
      <c r="G127" s="1"/>
      <c r="H127" s="1"/>
    </row>
    <row r="128" spans="1:8" ht="12.75">
      <c r="A128" s="1"/>
      <c r="B128" s="1"/>
      <c r="C128" s="1"/>
      <c r="D128" s="1"/>
      <c r="E128" s="1"/>
      <c r="F128" s="1"/>
      <c r="G128" s="1"/>
      <c r="H128" s="1"/>
    </row>
    <row r="129" spans="1:8" ht="12.75">
      <c r="A129" s="1"/>
      <c r="B129" s="1"/>
      <c r="C129" s="1"/>
      <c r="D129" s="1"/>
      <c r="E129" s="1"/>
      <c r="F129" s="1"/>
      <c r="G129" s="1"/>
      <c r="H129" s="1"/>
    </row>
    <row r="130" spans="1:8" ht="12.75">
      <c r="A130" s="1"/>
      <c r="B130" s="1"/>
      <c r="C130" s="1"/>
      <c r="D130" s="1"/>
      <c r="E130" s="1"/>
      <c r="F130" s="1"/>
      <c r="G130" s="1"/>
      <c r="H130" s="1"/>
    </row>
    <row r="131" spans="1:8" ht="12.75">
      <c r="A131" s="1"/>
      <c r="B131" s="1"/>
      <c r="C131" s="1"/>
      <c r="D131" s="1"/>
      <c r="E131" s="1"/>
      <c r="F131" s="1"/>
      <c r="G131" s="1"/>
      <c r="H131" s="1"/>
    </row>
    <row r="132" spans="1:8" ht="12.75">
      <c r="A132" s="1"/>
      <c r="B132" s="1"/>
      <c r="C132" s="1"/>
      <c r="D132" s="1"/>
      <c r="E132" s="1"/>
      <c r="F132" s="1"/>
      <c r="G132" s="1"/>
      <c r="H132" s="1"/>
    </row>
    <row r="133" spans="1:8" ht="12.75">
      <c r="A133" s="1"/>
      <c r="B133" s="1"/>
      <c r="C133" s="1"/>
      <c r="D133" s="1"/>
      <c r="E133" s="1"/>
      <c r="F133" s="1"/>
      <c r="G133" s="1"/>
      <c r="H133" s="1"/>
    </row>
    <row r="134" spans="1:8" ht="12.75">
      <c r="A134" s="1"/>
      <c r="B134" s="1"/>
      <c r="C134" s="1"/>
      <c r="D134" s="1"/>
      <c r="E134" s="1"/>
      <c r="F134" s="1"/>
      <c r="G134" s="1"/>
      <c r="H134" s="1"/>
    </row>
    <row r="135" spans="1:8" ht="12.75">
      <c r="A135" s="1"/>
      <c r="B135" s="1"/>
      <c r="C135" s="1"/>
      <c r="D135" s="1"/>
      <c r="E135" s="1"/>
      <c r="F135" s="1"/>
      <c r="G135" s="1"/>
      <c r="H135" s="1"/>
    </row>
    <row r="136" spans="1:8" ht="12.75">
      <c r="A136" s="1"/>
      <c r="B136" s="1"/>
      <c r="C136" s="1"/>
      <c r="D136" s="1"/>
      <c r="E136" s="1"/>
      <c r="F136" s="1"/>
      <c r="G136" s="1"/>
      <c r="H136" s="1"/>
    </row>
    <row r="137" spans="1:8" ht="12.75">
      <c r="A137" s="1"/>
      <c r="B137" s="1"/>
      <c r="C137" s="1"/>
      <c r="D137" s="1"/>
      <c r="E137" s="1"/>
      <c r="F137" s="1"/>
      <c r="G137" s="1"/>
      <c r="H137" s="1"/>
    </row>
    <row r="138" spans="1:8" ht="12.75">
      <c r="A138" s="1"/>
      <c r="B138" s="1"/>
      <c r="C138" s="1"/>
      <c r="D138" s="1"/>
      <c r="E138" s="1"/>
      <c r="F138" s="1"/>
      <c r="G138" s="1"/>
      <c r="H138" s="1"/>
    </row>
    <row r="139" spans="1:8" ht="12.75">
      <c r="A139" s="1"/>
      <c r="B139" s="1"/>
      <c r="C139" s="1"/>
      <c r="D139" s="1"/>
      <c r="E139" s="1"/>
      <c r="F139" s="1"/>
      <c r="G139" s="1"/>
      <c r="H139" s="1"/>
    </row>
    <row r="140" spans="1:8" ht="12.75">
      <c r="A140" s="1"/>
      <c r="B140" s="1"/>
      <c r="C140" s="1"/>
      <c r="D140" s="1"/>
      <c r="E140" s="1"/>
      <c r="F140" s="1"/>
      <c r="G140" s="1"/>
      <c r="H140" s="1"/>
    </row>
    <row r="141" spans="1:8" ht="12.75">
      <c r="A141" s="1"/>
      <c r="B141" s="1"/>
      <c r="C141" s="1"/>
      <c r="D141" s="1"/>
      <c r="E141" s="1"/>
      <c r="F141" s="1"/>
      <c r="G141" s="1"/>
      <c r="H141" s="1"/>
    </row>
    <row r="142" spans="1:8" ht="12.75">
      <c r="A142" s="1"/>
      <c r="B142" s="1"/>
      <c r="C142" s="1"/>
      <c r="D142" s="1"/>
      <c r="E142" s="1"/>
      <c r="F142" s="1"/>
      <c r="G142" s="1"/>
      <c r="H142" s="1"/>
    </row>
    <row r="143" spans="1:8" ht="12.75">
      <c r="A143" s="1"/>
      <c r="B143" s="1"/>
      <c r="C143" s="1"/>
      <c r="D143" s="1"/>
      <c r="E143" s="1"/>
      <c r="F143" s="1"/>
      <c r="G143" s="1"/>
      <c r="H143" s="1"/>
    </row>
    <row r="144" spans="1:8" ht="12.75">
      <c r="A144" s="1"/>
      <c r="B144" s="1"/>
      <c r="C144" s="1"/>
      <c r="D144" s="1"/>
      <c r="E144" s="1"/>
      <c r="F144" s="1"/>
      <c r="G144" s="1"/>
      <c r="H144" s="1"/>
    </row>
    <row r="145" spans="1:8" ht="12.75">
      <c r="A145" s="1"/>
      <c r="B145" s="1"/>
      <c r="C145" s="1"/>
      <c r="D145" s="1"/>
      <c r="E145" s="1"/>
      <c r="F145" s="1"/>
      <c r="G145" s="1"/>
      <c r="H145" s="1"/>
    </row>
    <row r="146" spans="1:8" ht="12.75">
      <c r="A146" s="1"/>
      <c r="B146" s="1"/>
      <c r="C146" s="1"/>
      <c r="D146" s="1"/>
      <c r="E146" s="1"/>
      <c r="F146" s="1"/>
      <c r="G146" s="1"/>
      <c r="H146" s="1"/>
    </row>
    <row r="147" spans="1:8" ht="12.75">
      <c r="A147" s="1"/>
      <c r="B147" s="1"/>
      <c r="C147" s="1"/>
      <c r="D147" s="1"/>
      <c r="E147" s="1"/>
      <c r="F147" s="1"/>
      <c r="G147" s="1"/>
      <c r="H147" s="1"/>
    </row>
    <row r="148" spans="1:8" ht="12.75">
      <c r="A148" s="1"/>
      <c r="B148" s="1"/>
      <c r="C148" s="1"/>
      <c r="D148" s="1"/>
      <c r="E148" s="1"/>
      <c r="F148" s="1"/>
      <c r="G148" s="1"/>
      <c r="H148" s="1"/>
    </row>
    <row r="149" spans="1:8" ht="12.75">
      <c r="A149" s="1"/>
      <c r="B149" s="1"/>
      <c r="C149" s="1"/>
      <c r="D149" s="1"/>
      <c r="E149" s="1"/>
      <c r="F149" s="1"/>
      <c r="G149" s="1"/>
      <c r="H149" s="1"/>
    </row>
    <row r="150" spans="1:8" ht="12.75">
      <c r="A150" s="1"/>
      <c r="B150" s="1"/>
      <c r="C150" s="1"/>
      <c r="D150" s="1"/>
      <c r="E150" s="1"/>
      <c r="F150" s="1"/>
      <c r="G150" s="1"/>
      <c r="H150" s="1"/>
    </row>
    <row r="151" spans="1:8" ht="12.75">
      <c r="A151" s="1"/>
      <c r="B151" s="1"/>
      <c r="C151" s="1"/>
      <c r="D151" s="1"/>
      <c r="E151" s="1"/>
      <c r="F151" s="1"/>
      <c r="G151" s="1"/>
      <c r="H151" s="1"/>
    </row>
    <row r="152" spans="1:8" ht="12.75">
      <c r="A152" s="1"/>
      <c r="B152" s="1"/>
      <c r="C152" s="1"/>
      <c r="D152" s="1"/>
      <c r="E152" s="1"/>
      <c r="F152" s="1"/>
      <c r="G152" s="1"/>
      <c r="H152" s="1"/>
    </row>
    <row r="153" spans="1:8" ht="12.75">
      <c r="A153" s="1"/>
      <c r="B153" s="1"/>
      <c r="C153" s="1"/>
      <c r="D153" s="1"/>
      <c r="E153" s="1"/>
      <c r="F153" s="1"/>
      <c r="G153" s="1"/>
      <c r="H153" s="1"/>
    </row>
    <row r="154" spans="1:8" ht="12.75">
      <c r="A154" s="1"/>
      <c r="B154" s="1"/>
      <c r="C154" s="1"/>
      <c r="D154" s="1"/>
      <c r="E154" s="1"/>
      <c r="F154" s="1"/>
      <c r="G154" s="1"/>
      <c r="H154" s="1"/>
    </row>
    <row r="155" spans="1:8" ht="12.75">
      <c r="A155" s="1"/>
      <c r="B155" s="1"/>
      <c r="C155" s="1"/>
      <c r="D155" s="1"/>
      <c r="E155" s="1"/>
      <c r="F155" s="1"/>
      <c r="G155" s="1"/>
      <c r="H155" s="1"/>
    </row>
    <row r="156" spans="1:8" ht="12.75">
      <c r="A156" s="1"/>
      <c r="B156" s="1"/>
      <c r="C156" s="1"/>
      <c r="D156" s="1"/>
      <c r="E156" s="1"/>
      <c r="F156" s="1"/>
      <c r="G156" s="1"/>
      <c r="H156" s="1"/>
    </row>
    <row r="157" spans="1:8" ht="12.75">
      <c r="A157" s="1"/>
      <c r="B157" s="1"/>
      <c r="C157" s="1"/>
      <c r="D157" s="1"/>
      <c r="E157" s="1"/>
      <c r="F157" s="1"/>
      <c r="G157" s="1"/>
      <c r="H157" s="1"/>
    </row>
    <row r="158" spans="1:8" ht="12.75">
      <c r="A158" s="1"/>
      <c r="B158" s="1"/>
      <c r="C158" s="1"/>
      <c r="D158" s="1"/>
      <c r="E158" s="1"/>
      <c r="F158" s="1"/>
      <c r="G158" s="1"/>
      <c r="H158" s="1"/>
    </row>
    <row r="159" spans="1:8" ht="12.75">
      <c r="A159" s="1"/>
      <c r="B159" s="1"/>
      <c r="C159" s="1"/>
      <c r="D159" s="1"/>
      <c r="E159" s="1"/>
      <c r="F159" s="1"/>
      <c r="G159" s="1"/>
      <c r="H159" s="1"/>
    </row>
    <row r="160" spans="1:8" ht="12.75">
      <c r="A160" s="1"/>
      <c r="B160" s="1"/>
      <c r="C160" s="1"/>
      <c r="D160" s="1"/>
      <c r="E160" s="1"/>
      <c r="F160" s="1"/>
      <c r="G160" s="1"/>
      <c r="H160" s="1"/>
    </row>
    <row r="161" spans="1:8" ht="12.75">
      <c r="A161" s="1"/>
      <c r="B161" s="1"/>
      <c r="C161" s="1"/>
      <c r="D161" s="1"/>
      <c r="E161" s="1"/>
      <c r="F161" s="1"/>
      <c r="G161" s="1"/>
      <c r="H161" s="1"/>
    </row>
    <row r="162" spans="1:8" ht="12.75">
      <c r="A162" s="1"/>
      <c r="B162" s="1"/>
      <c r="C162" s="1"/>
      <c r="D162" s="1"/>
      <c r="E162" s="1"/>
      <c r="F162" s="1"/>
      <c r="G162" s="1"/>
      <c r="H162" s="1"/>
    </row>
    <row r="163" spans="1:8" ht="12.75">
      <c r="A163" s="1"/>
      <c r="B163" s="1"/>
      <c r="C163" s="1"/>
      <c r="D163" s="1"/>
      <c r="E163" s="1"/>
      <c r="F163" s="1"/>
      <c r="G163" s="1"/>
      <c r="H163" s="1"/>
    </row>
    <row r="164" spans="1:8" ht="12.75">
      <c r="A164" s="1"/>
      <c r="B164" s="1"/>
      <c r="C164" s="1"/>
      <c r="D164" s="1"/>
      <c r="E164" s="1"/>
      <c r="F164" s="1"/>
      <c r="G164" s="1"/>
      <c r="H164" s="1"/>
    </row>
    <row r="165" spans="1:8" ht="12.75">
      <c r="A165" s="1"/>
      <c r="B165" s="1"/>
      <c r="C165" s="1"/>
      <c r="D165" s="1"/>
      <c r="E165" s="1"/>
      <c r="F165" s="1"/>
      <c r="G165" s="1"/>
      <c r="H165" s="1"/>
    </row>
    <row r="166" spans="1:8" ht="12.75">
      <c r="A166" s="1"/>
      <c r="B166" s="1"/>
      <c r="C166" s="1"/>
      <c r="D166" s="1"/>
      <c r="E166" s="1"/>
      <c r="F166" s="1"/>
      <c r="G166" s="1"/>
      <c r="H166" s="1"/>
    </row>
    <row r="167" spans="1:8" ht="12.75">
      <c r="A167" s="1"/>
      <c r="B167" s="1"/>
      <c r="C167" s="1"/>
      <c r="D167" s="1"/>
      <c r="E167" s="1"/>
      <c r="F167" s="1"/>
      <c r="G167" s="1"/>
      <c r="H167" s="1"/>
    </row>
    <row r="168" spans="1:8" ht="12.75">
      <c r="A168" s="1"/>
      <c r="B168" s="1"/>
      <c r="C168" s="1"/>
      <c r="D168" s="1"/>
      <c r="E168" s="1"/>
      <c r="F168" s="1"/>
      <c r="G168" s="1"/>
      <c r="H168" s="1"/>
    </row>
    <row r="169" spans="1:8" ht="12.75">
      <c r="A169" s="1"/>
      <c r="B169" s="1"/>
      <c r="C169" s="1"/>
      <c r="D169" s="1"/>
      <c r="E169" s="1"/>
      <c r="F169" s="1"/>
      <c r="G169" s="1"/>
      <c r="H169" s="1"/>
    </row>
    <row r="170" spans="1:8" ht="12.75">
      <c r="A170" s="1"/>
      <c r="B170" s="1"/>
      <c r="C170" s="1"/>
      <c r="D170" s="1"/>
      <c r="E170" s="1"/>
      <c r="F170" s="1"/>
      <c r="G170" s="1"/>
      <c r="H170" s="1"/>
    </row>
    <row r="171" spans="1:8" ht="12.75">
      <c r="A171" s="1"/>
      <c r="B171" s="1"/>
      <c r="C171" s="1"/>
      <c r="D171" s="1"/>
      <c r="E171" s="1"/>
      <c r="F171" s="1"/>
      <c r="G171" s="1"/>
      <c r="H171" s="1"/>
    </row>
    <row r="172" spans="1:8" ht="12.75">
      <c r="A172" s="1"/>
      <c r="B172" s="1"/>
      <c r="C172" s="1"/>
      <c r="D172" s="1"/>
      <c r="E172" s="1"/>
      <c r="F172" s="1"/>
      <c r="G172" s="1"/>
      <c r="H172" s="1"/>
    </row>
    <row r="173" spans="1:8" ht="12.75">
      <c r="A173" s="1"/>
      <c r="B173" s="1"/>
      <c r="C173" s="1"/>
      <c r="D173" s="1"/>
      <c r="E173" s="1"/>
      <c r="F173" s="1"/>
      <c r="G173" s="1"/>
      <c r="H173" s="1"/>
    </row>
    <row r="174" spans="1:8" ht="12.75">
      <c r="A174" s="1"/>
      <c r="B174" s="1"/>
      <c r="C174" s="1"/>
      <c r="D174" s="1"/>
      <c r="E174" s="1"/>
      <c r="F174" s="1"/>
      <c r="G174" s="1"/>
      <c r="H174" s="1"/>
    </row>
    <row r="175" spans="1:8" ht="12.75">
      <c r="A175" s="1"/>
      <c r="B175" s="1"/>
      <c r="C175" s="1"/>
      <c r="D175" s="1"/>
      <c r="E175" s="1"/>
      <c r="F175" s="1"/>
      <c r="G175" s="1"/>
      <c r="H175" s="1"/>
    </row>
    <row r="176" spans="1:8" ht="12.75">
      <c r="A176" s="1"/>
      <c r="B176" s="1"/>
      <c r="C176" s="1"/>
      <c r="D176" s="1"/>
      <c r="E176" s="1"/>
      <c r="F176" s="1"/>
      <c r="G176" s="1"/>
      <c r="H176" s="1"/>
    </row>
    <row r="177" spans="1:8" ht="12.75">
      <c r="A177" s="1"/>
      <c r="B177" s="1"/>
      <c r="C177" s="1"/>
      <c r="D177" s="1"/>
      <c r="E177" s="1"/>
      <c r="F177" s="1"/>
      <c r="G177" s="1"/>
      <c r="H177" s="1"/>
    </row>
    <row r="178" spans="1:8" ht="12.75">
      <c r="A178" s="1"/>
      <c r="B178" s="1"/>
      <c r="C178" s="1"/>
      <c r="D178" s="1"/>
      <c r="E178" s="1"/>
      <c r="F178" s="1"/>
      <c r="G178" s="1"/>
      <c r="H178" s="1"/>
    </row>
    <row r="179" spans="1:8" ht="12.75">
      <c r="A179" s="1"/>
      <c r="B179" s="1"/>
      <c r="C179" s="1"/>
      <c r="D179" s="1"/>
      <c r="E179" s="1"/>
      <c r="F179" s="1"/>
      <c r="G179" s="1"/>
      <c r="H179" s="1"/>
    </row>
    <row r="180" spans="1:8" ht="12.75">
      <c r="A180" s="1"/>
      <c r="B180" s="1"/>
      <c r="C180" s="1"/>
      <c r="D180" s="1"/>
      <c r="E180" s="1"/>
      <c r="F180" s="1"/>
      <c r="G180" s="1"/>
      <c r="H180" s="1"/>
    </row>
    <row r="181" spans="1:8" ht="12.75">
      <c r="A181" s="1"/>
      <c r="B181" s="1"/>
      <c r="C181" s="1"/>
      <c r="D181" s="1"/>
      <c r="E181" s="1"/>
      <c r="F181" s="1"/>
      <c r="G181" s="1"/>
      <c r="H181" s="1"/>
    </row>
    <row r="182" spans="1:8" ht="12.75">
      <c r="A182" s="1"/>
      <c r="B182" s="1"/>
      <c r="C182" s="1"/>
      <c r="D182" s="1"/>
      <c r="E182" s="1"/>
      <c r="F182" s="1"/>
      <c r="G182" s="1"/>
      <c r="H182" s="1"/>
    </row>
    <row r="183" spans="1:8" ht="12.75">
      <c r="A183" s="1"/>
      <c r="B183" s="1"/>
      <c r="C183" s="1"/>
      <c r="D183" s="1"/>
      <c r="E183" s="1"/>
      <c r="F183" s="1"/>
      <c r="G183" s="1"/>
      <c r="H183" s="1"/>
    </row>
    <row r="184" spans="1:8" ht="12.75">
      <c r="A184" s="1"/>
      <c r="B184" s="1"/>
      <c r="C184" s="1"/>
      <c r="D184" s="1"/>
      <c r="E184" s="1"/>
      <c r="F184" s="1"/>
      <c r="G184" s="1"/>
      <c r="H184" s="1"/>
    </row>
    <row r="185" spans="1:8" ht="12.75">
      <c r="A185" s="1"/>
      <c r="B185" s="1"/>
      <c r="C185" s="1"/>
      <c r="D185" s="1"/>
      <c r="E185" s="1"/>
      <c r="F185" s="1"/>
      <c r="G185" s="1"/>
      <c r="H185" s="1"/>
    </row>
    <row r="186" spans="1:8" ht="12.75">
      <c r="A186" s="1"/>
      <c r="B186" s="1"/>
      <c r="C186" s="1"/>
      <c r="D186" s="1"/>
      <c r="E186" s="1"/>
      <c r="F186" s="1"/>
      <c r="G186" s="1"/>
      <c r="H186" s="1"/>
    </row>
    <row r="187" spans="1:8" ht="12.75">
      <c r="A187" s="1"/>
      <c r="B187" s="1"/>
      <c r="C187" s="1"/>
      <c r="D187" s="1"/>
      <c r="E187" s="1"/>
      <c r="F187" s="1"/>
      <c r="G187" s="1"/>
      <c r="H187" s="1"/>
    </row>
    <row r="188" spans="1:8" ht="12.75">
      <c r="A188" s="1"/>
      <c r="B188" s="1"/>
      <c r="C188" s="1"/>
      <c r="D188" s="1"/>
      <c r="E188" s="1"/>
      <c r="F188" s="1"/>
      <c r="G188" s="1"/>
      <c r="H188" s="1"/>
    </row>
    <row r="189" spans="1:8" ht="12.75">
      <c r="A189" s="1"/>
      <c r="B189" s="1"/>
      <c r="C189" s="1"/>
      <c r="D189" s="1"/>
      <c r="E189" s="1"/>
      <c r="F189" s="1"/>
      <c r="G189" s="1"/>
      <c r="H189" s="1"/>
    </row>
    <row r="190" spans="1:8" ht="12.75">
      <c r="A190" s="1"/>
      <c r="B190" s="1"/>
      <c r="C190" s="1"/>
      <c r="D190" s="1"/>
      <c r="E190" s="1"/>
      <c r="F190" s="1"/>
      <c r="G190" s="1"/>
      <c r="H190" s="1"/>
    </row>
    <row r="191" spans="1:8" ht="12.75">
      <c r="A191" s="1"/>
      <c r="B191" s="1"/>
      <c r="C191" s="1"/>
      <c r="D191" s="1"/>
      <c r="E191" s="1"/>
      <c r="F191" s="1"/>
      <c r="G191" s="1"/>
      <c r="H191" s="1"/>
    </row>
    <row r="192" spans="1:8" ht="12.75">
      <c r="A192" s="1"/>
      <c r="B192" s="1"/>
      <c r="C192" s="1"/>
      <c r="D192" s="1"/>
      <c r="E192" s="1"/>
      <c r="F192" s="1"/>
      <c r="G192" s="1"/>
      <c r="H192" s="1"/>
    </row>
    <row r="193" spans="1:8" ht="12.75">
      <c r="A193" s="1"/>
      <c r="B193" s="1"/>
      <c r="C193" s="1"/>
      <c r="D193" s="1"/>
      <c r="E193" s="1"/>
      <c r="F193" s="1"/>
      <c r="G193" s="1"/>
      <c r="H193" s="1"/>
    </row>
    <row r="194" spans="1:8" ht="12.75">
      <c r="A194" s="1"/>
      <c r="B194" s="1"/>
      <c r="C194" s="1"/>
      <c r="D194" s="1"/>
      <c r="E194" s="1"/>
      <c r="F194" s="1"/>
      <c r="G194" s="1"/>
      <c r="H194" s="1"/>
    </row>
    <row r="195" spans="1:8" ht="12.75">
      <c r="A195" s="1"/>
      <c r="B195" s="1"/>
      <c r="C195" s="1"/>
      <c r="D195" s="1"/>
      <c r="E195" s="1"/>
      <c r="F195" s="1"/>
      <c r="G195" s="1"/>
      <c r="H195" s="1"/>
    </row>
    <row r="196" spans="1:8" ht="12.75">
      <c r="A196" s="1"/>
      <c r="B196" s="1"/>
      <c r="C196" s="1"/>
      <c r="D196" s="1"/>
      <c r="E196" s="1"/>
      <c r="F196" s="1"/>
      <c r="G196" s="1"/>
      <c r="H196" s="1"/>
    </row>
    <row r="197" spans="1:8" ht="12.75">
      <c r="A197" s="1"/>
      <c r="B197" s="1"/>
      <c r="C197" s="1"/>
      <c r="D197" s="1"/>
      <c r="E197" s="1"/>
      <c r="F197" s="1"/>
      <c r="G197" s="1"/>
      <c r="H197" s="1"/>
    </row>
    <row r="198" spans="1:8" ht="12.75">
      <c r="A198" s="1"/>
      <c r="B198" s="1"/>
      <c r="C198" s="1"/>
      <c r="D198" s="1"/>
      <c r="E198" s="1"/>
      <c r="F198" s="1"/>
      <c r="G198" s="1"/>
      <c r="H198" s="1"/>
    </row>
    <row r="199" spans="1:8" ht="12.75">
      <c r="A199" s="1"/>
      <c r="B199" s="1"/>
      <c r="C199" s="1"/>
      <c r="D199" s="1"/>
      <c r="E199" s="1"/>
      <c r="F199" s="1"/>
      <c r="G199" s="1"/>
      <c r="H199" s="1"/>
    </row>
    <row r="200" spans="1:8" ht="12.75">
      <c r="A200" s="1"/>
      <c r="B200" s="1"/>
      <c r="C200" s="1"/>
      <c r="D200" s="1"/>
      <c r="E200" s="1"/>
      <c r="F200" s="1"/>
      <c r="G200" s="1"/>
      <c r="H200" s="1"/>
    </row>
    <row r="201" spans="1:8" ht="12.75">
      <c r="A201" s="1"/>
      <c r="B201" s="1"/>
      <c r="C201" s="1"/>
      <c r="D201" s="1"/>
      <c r="E201" s="1"/>
      <c r="F201" s="1"/>
      <c r="G201" s="1"/>
      <c r="H201" s="1"/>
    </row>
    <row r="202" spans="1:8" ht="12.75">
      <c r="A202" s="1"/>
      <c r="B202" s="1"/>
      <c r="C202" s="1"/>
      <c r="D202" s="1"/>
      <c r="E202" s="1"/>
      <c r="F202" s="1"/>
      <c r="G202" s="1"/>
      <c r="H202" s="1"/>
    </row>
    <row r="203" spans="1:8" ht="12.75">
      <c r="A203" s="1"/>
      <c r="B203" s="1"/>
      <c r="C203" s="1"/>
      <c r="D203" s="1"/>
      <c r="E203" s="1"/>
      <c r="F203" s="1"/>
      <c r="G203" s="1"/>
      <c r="H203" s="1"/>
    </row>
    <row r="204" spans="1:8" ht="12.75">
      <c r="A204" s="1"/>
      <c r="B204" s="1"/>
      <c r="C204" s="1"/>
      <c r="D204" s="1"/>
      <c r="E204" s="1"/>
      <c r="F204" s="1"/>
      <c r="G204" s="1"/>
      <c r="H204" s="1"/>
    </row>
    <row r="205" spans="1:8" ht="12.75">
      <c r="A205" s="1"/>
      <c r="B205" s="1"/>
      <c r="C205" s="1"/>
      <c r="D205" s="1"/>
      <c r="E205" s="1"/>
      <c r="F205" s="1"/>
      <c r="G205" s="1"/>
      <c r="H205" s="1"/>
    </row>
    <row r="206" spans="1:8" ht="12.75">
      <c r="A206" s="1"/>
      <c r="B206" s="1"/>
      <c r="C206" s="1"/>
      <c r="D206" s="1"/>
      <c r="E206" s="1"/>
      <c r="F206" s="1"/>
      <c r="G206" s="1"/>
      <c r="H206" s="1"/>
    </row>
    <row r="207" spans="1:8" ht="12.75">
      <c r="A207" s="1"/>
      <c r="B207" s="1"/>
      <c r="C207" s="1"/>
      <c r="D207" s="1"/>
      <c r="E207" s="1"/>
      <c r="F207" s="1"/>
      <c r="G207" s="1"/>
      <c r="H207" s="1"/>
    </row>
    <row r="208" spans="1:8" ht="12.75">
      <c r="A208" s="1"/>
      <c r="B208" s="1"/>
      <c r="C208" s="1"/>
      <c r="D208" s="1"/>
      <c r="E208" s="1"/>
      <c r="F208" s="1"/>
      <c r="G208" s="1"/>
      <c r="H208" s="1"/>
    </row>
    <row r="209" spans="1:8" ht="12.75">
      <c r="A209" s="1"/>
      <c r="B209" s="1"/>
      <c r="C209" s="1"/>
      <c r="D209" s="1"/>
      <c r="E209" s="1"/>
      <c r="F209" s="1"/>
      <c r="G209" s="1"/>
      <c r="H209" s="1"/>
    </row>
    <row r="210" spans="1:8" ht="12.75">
      <c r="A210" s="1"/>
      <c r="B210" s="1"/>
      <c r="C210" s="1"/>
      <c r="D210" s="1"/>
      <c r="E210" s="1"/>
      <c r="F210" s="1"/>
      <c r="G210" s="1"/>
      <c r="H210" s="1"/>
    </row>
    <row r="211" spans="1:8" ht="12.75">
      <c r="A211" s="1"/>
      <c r="B211" s="1"/>
      <c r="C211" s="1"/>
      <c r="D211" s="1"/>
      <c r="E211" s="1"/>
      <c r="F211" s="1"/>
      <c r="G211" s="1"/>
      <c r="H211" s="1"/>
    </row>
    <row r="212" spans="1:8" ht="12.75">
      <c r="A212" s="1"/>
      <c r="B212" s="1"/>
      <c r="C212" s="1"/>
      <c r="D212" s="1"/>
      <c r="E212" s="1"/>
      <c r="F212" s="1"/>
      <c r="G212" s="1"/>
      <c r="H212" s="1"/>
    </row>
    <row r="213" spans="1:8" ht="12.75">
      <c r="A213" s="1"/>
      <c r="B213" s="1"/>
      <c r="C213" s="1"/>
      <c r="D213" s="1"/>
      <c r="E213" s="1"/>
      <c r="F213" s="1"/>
      <c r="G213" s="1"/>
      <c r="H213" s="1"/>
    </row>
    <row r="214" spans="1:8" ht="12.75">
      <c r="A214" s="1"/>
      <c r="B214" s="1"/>
      <c r="C214" s="1"/>
      <c r="D214" s="1"/>
      <c r="E214" s="1"/>
      <c r="F214" s="1"/>
      <c r="G214" s="1"/>
      <c r="H214" s="1"/>
    </row>
    <row r="215" spans="1:8" ht="12.75">
      <c r="A215" s="1"/>
      <c r="B215" s="1"/>
      <c r="C215" s="1"/>
      <c r="D215" s="1"/>
      <c r="E215" s="1"/>
      <c r="F215" s="1"/>
      <c r="G215" s="1"/>
      <c r="H215" s="1"/>
    </row>
    <row r="216" spans="1:8" ht="12.75">
      <c r="A216" s="1"/>
      <c r="B216" s="1"/>
      <c r="C216" s="1"/>
      <c r="D216" s="1"/>
      <c r="E216" s="1"/>
      <c r="F216" s="1"/>
      <c r="G216" s="1"/>
      <c r="H216" s="1"/>
    </row>
    <row r="217" spans="1:8" ht="12.75">
      <c r="A217" s="1"/>
      <c r="B217" s="1"/>
      <c r="C217" s="1"/>
      <c r="D217" s="1"/>
      <c r="E217" s="1"/>
      <c r="F217" s="1"/>
      <c r="G217" s="1"/>
      <c r="H217" s="1"/>
    </row>
    <row r="218" spans="1:8" ht="12.75">
      <c r="A218" s="1"/>
      <c r="B218" s="1"/>
      <c r="C218" s="1"/>
      <c r="D218" s="1"/>
      <c r="E218" s="1"/>
      <c r="F218" s="1"/>
      <c r="G218" s="1"/>
      <c r="H218" s="1"/>
    </row>
    <row r="219" spans="1:8" ht="12.75">
      <c r="A219" s="1"/>
      <c r="B219" s="1"/>
      <c r="C219" s="1"/>
      <c r="D219" s="1"/>
      <c r="E219" s="1"/>
      <c r="F219" s="1"/>
      <c r="G219" s="1"/>
      <c r="H219" s="1"/>
    </row>
    <row r="220" spans="1:8" ht="12.75">
      <c r="A220" s="1"/>
      <c r="B220" s="1"/>
      <c r="C220" s="1"/>
      <c r="D220" s="1"/>
      <c r="E220" s="1"/>
      <c r="F220" s="1"/>
      <c r="G220" s="1"/>
      <c r="H220" s="1"/>
    </row>
    <row r="221" spans="1:8" ht="12.75">
      <c r="A221" s="1"/>
      <c r="B221" s="1"/>
      <c r="C221" s="1"/>
      <c r="D221" s="1"/>
      <c r="E221" s="1"/>
      <c r="F221" s="1"/>
      <c r="G221" s="1"/>
      <c r="H221" s="1"/>
    </row>
    <row r="222" spans="1:8" ht="12.75">
      <c r="A222" s="1"/>
      <c r="B222" s="1"/>
      <c r="C222" s="1"/>
      <c r="D222" s="1"/>
      <c r="E222" s="1"/>
      <c r="F222" s="1"/>
      <c r="G222" s="1"/>
      <c r="H222" s="1"/>
    </row>
    <row r="223" spans="1:8" ht="12.75">
      <c r="A223" s="1"/>
      <c r="B223" s="1"/>
      <c r="C223" s="1"/>
      <c r="D223" s="1"/>
      <c r="E223" s="1"/>
      <c r="F223" s="1"/>
      <c r="G223" s="1"/>
      <c r="H223" s="1"/>
    </row>
    <row r="224" spans="1:8" ht="12.75">
      <c r="A224" s="1"/>
      <c r="B224" s="1"/>
      <c r="C224" s="1"/>
      <c r="D224" s="1"/>
      <c r="E224" s="1"/>
      <c r="F224" s="1"/>
      <c r="G224" s="1"/>
      <c r="H224" s="1"/>
    </row>
    <row r="225" spans="1:8" ht="12.75">
      <c r="A225" s="1"/>
      <c r="B225" s="1"/>
      <c r="C225" s="1"/>
      <c r="D225" s="1"/>
      <c r="E225" s="1"/>
      <c r="F225" s="1"/>
      <c r="G225" s="1"/>
      <c r="H225" s="1"/>
    </row>
    <row r="226" spans="1:8" ht="12.75">
      <c r="A226" s="1"/>
      <c r="B226" s="1"/>
      <c r="C226" s="1"/>
      <c r="D226" s="1"/>
      <c r="E226" s="1"/>
      <c r="F226" s="1"/>
      <c r="G226" s="1"/>
      <c r="H226" s="1"/>
    </row>
    <row r="227" spans="1:8" ht="12.75">
      <c r="A227" s="1"/>
      <c r="B227" s="1"/>
      <c r="C227" s="1"/>
      <c r="D227" s="1"/>
      <c r="E227" s="1"/>
      <c r="F227" s="1"/>
      <c r="G227" s="1"/>
      <c r="H227" s="1"/>
    </row>
    <row r="228" spans="1:8" ht="12.75">
      <c r="A228" s="1"/>
      <c r="B228" s="1"/>
      <c r="C228" s="1"/>
      <c r="D228" s="1"/>
      <c r="E228" s="1"/>
      <c r="F228" s="1"/>
      <c r="G228" s="1"/>
      <c r="H228" s="1"/>
    </row>
    <row r="229" spans="1:8" ht="12.75">
      <c r="A229" s="1"/>
      <c r="B229" s="1"/>
      <c r="C229" s="1"/>
      <c r="D229" s="1"/>
      <c r="E229" s="1"/>
      <c r="F229" s="1"/>
      <c r="G229" s="1"/>
      <c r="H229" s="1"/>
    </row>
    <row r="230" spans="1:8" ht="12.75">
      <c r="A230" s="1"/>
      <c r="B230" s="1"/>
      <c r="C230" s="1"/>
      <c r="D230" s="1"/>
      <c r="E230" s="1"/>
      <c r="F230" s="1"/>
      <c r="G230" s="1"/>
      <c r="H230" s="1"/>
    </row>
    <row r="231" spans="1:8" ht="12.75">
      <c r="A231" s="1"/>
      <c r="B231" s="1"/>
      <c r="C231" s="1"/>
      <c r="D231" s="1"/>
      <c r="E231" s="1"/>
      <c r="F231" s="1"/>
      <c r="G231" s="1"/>
      <c r="H231" s="1"/>
    </row>
    <row r="232" spans="1:8" ht="12.75">
      <c r="A232" s="1"/>
      <c r="B232" s="1"/>
      <c r="C232" s="1"/>
      <c r="D232" s="1"/>
      <c r="E232" s="1"/>
      <c r="F232" s="1"/>
      <c r="G232" s="1"/>
      <c r="H232" s="1"/>
    </row>
    <row r="233" spans="1:8" ht="12.75">
      <c r="A233" s="1"/>
      <c r="B233" s="1"/>
      <c r="C233" s="1"/>
      <c r="D233" s="1"/>
      <c r="E233" s="1"/>
      <c r="F233" s="1"/>
      <c r="G233" s="1"/>
      <c r="H233" s="1"/>
    </row>
    <row r="234" spans="1:8" ht="12.75">
      <c r="A234" s="1"/>
      <c r="B234" s="1"/>
      <c r="C234" s="1"/>
      <c r="D234" s="1"/>
      <c r="E234" s="1"/>
      <c r="F234" s="1"/>
      <c r="G234" s="1"/>
      <c r="H234" s="1"/>
    </row>
    <row r="235" spans="1:8" ht="12.75">
      <c r="A235" s="1"/>
      <c r="B235" s="1"/>
      <c r="C235" s="1"/>
      <c r="D235" s="1"/>
      <c r="E235" s="1"/>
      <c r="F235" s="1"/>
      <c r="G235" s="1"/>
      <c r="H235" s="1"/>
    </row>
    <row r="236" spans="1:8" ht="12.75">
      <c r="A236" s="1"/>
      <c r="B236" s="1"/>
      <c r="C236" s="1"/>
      <c r="D236" s="1"/>
      <c r="E236" s="1"/>
      <c r="F236" s="1"/>
      <c r="G236" s="1"/>
      <c r="H236" s="1"/>
    </row>
    <row r="237" spans="1:8" ht="12.75">
      <c r="A237" s="1"/>
      <c r="B237" s="1"/>
      <c r="C237" s="1"/>
      <c r="D237" s="1"/>
      <c r="E237" s="1"/>
      <c r="F237" s="1"/>
      <c r="G237" s="1"/>
      <c r="H237" s="1"/>
    </row>
    <row r="238" spans="1:8" ht="12.75">
      <c r="A238" s="1"/>
      <c r="B238" s="1"/>
      <c r="C238" s="1"/>
      <c r="D238" s="1"/>
      <c r="E238" s="1"/>
      <c r="F238" s="1"/>
      <c r="G238" s="1"/>
      <c r="H238" s="1"/>
    </row>
    <row r="239" spans="1:8" ht="12.75">
      <c r="A239" s="1"/>
      <c r="B239" s="1"/>
      <c r="C239" s="1"/>
      <c r="D239" s="1"/>
      <c r="E239" s="1"/>
      <c r="F239" s="1"/>
      <c r="G239" s="1"/>
      <c r="H239" s="1"/>
    </row>
    <row r="240" spans="1:8" ht="12.75">
      <c r="A240" s="1"/>
      <c r="B240" s="1"/>
      <c r="C240" s="1"/>
      <c r="D240" s="1"/>
      <c r="E240" s="1"/>
      <c r="F240" s="1"/>
      <c r="G240" s="1"/>
      <c r="H240" s="1"/>
    </row>
    <row r="241" spans="1:8" ht="12.75">
      <c r="A241" s="1"/>
      <c r="B241" s="1"/>
      <c r="C241" s="1"/>
      <c r="D241" s="1"/>
      <c r="E241" s="1"/>
      <c r="F241" s="1"/>
      <c r="G241" s="1"/>
      <c r="H241" s="1"/>
    </row>
    <row r="242" spans="1:8" ht="12.75">
      <c r="A242" s="1"/>
      <c r="B242" s="1"/>
      <c r="C242" s="1"/>
      <c r="D242" s="1"/>
      <c r="E242" s="1"/>
      <c r="F242" s="1"/>
      <c r="G242" s="1"/>
      <c r="H242" s="1"/>
    </row>
    <row r="243" spans="1:8" ht="12.75">
      <c r="A243" s="1"/>
      <c r="B243" s="1"/>
      <c r="C243" s="1"/>
      <c r="D243" s="1"/>
      <c r="E243" s="1"/>
      <c r="F243" s="1"/>
      <c r="G243" s="1"/>
      <c r="H243" s="1"/>
    </row>
    <row r="244" spans="1:8" ht="12.75">
      <c r="A244" s="1"/>
      <c r="B244" s="1"/>
      <c r="C244" s="1"/>
      <c r="D244" s="1"/>
      <c r="E244" s="1"/>
      <c r="F244" s="1"/>
      <c r="G244" s="1"/>
      <c r="H244" s="1"/>
    </row>
    <row r="245" spans="1:8" ht="12.75">
      <c r="A245" s="1"/>
      <c r="B245" s="1"/>
      <c r="C245" s="1"/>
      <c r="D245" s="1"/>
      <c r="E245" s="1"/>
      <c r="F245" s="1"/>
      <c r="G245" s="1"/>
      <c r="H245" s="1"/>
    </row>
    <row r="246" spans="1:8" ht="12.75">
      <c r="A246" s="1"/>
      <c r="B246" s="1"/>
      <c r="C246" s="1"/>
      <c r="D246" s="1"/>
      <c r="E246" s="1"/>
      <c r="F246" s="1"/>
      <c r="G246" s="1"/>
      <c r="H246" s="1"/>
    </row>
    <row r="247" spans="1:8" ht="12.75">
      <c r="A247" s="1"/>
      <c r="B247" s="1"/>
      <c r="C247" s="1"/>
      <c r="D247" s="1"/>
      <c r="E247" s="1"/>
      <c r="F247" s="1"/>
      <c r="G247" s="1"/>
      <c r="H247" s="1"/>
    </row>
    <row r="248" spans="1:8" ht="12.75">
      <c r="A248" s="1"/>
      <c r="B248" s="1"/>
      <c r="C248" s="1"/>
      <c r="D248" s="1"/>
      <c r="E248" s="1"/>
      <c r="F248" s="1"/>
      <c r="G248" s="1"/>
      <c r="H248" s="1"/>
    </row>
    <row r="249" spans="1:8" ht="12.75">
      <c r="A249" s="1"/>
      <c r="B249" s="1"/>
      <c r="C249" s="1"/>
      <c r="D249" s="1"/>
      <c r="E249" s="1"/>
      <c r="F249" s="1"/>
      <c r="G249" s="1"/>
      <c r="H249" s="1"/>
    </row>
    <row r="250" spans="1:8" ht="12.75">
      <c r="A250" s="1"/>
      <c r="B250" s="1"/>
      <c r="C250" s="1"/>
      <c r="D250" s="1"/>
      <c r="E250" s="1"/>
      <c r="F250" s="1"/>
      <c r="G250" s="1"/>
      <c r="H250" s="1"/>
    </row>
    <row r="251" spans="1:8" ht="12.75">
      <c r="A251" s="1"/>
      <c r="B251" s="1"/>
      <c r="C251" s="1"/>
      <c r="D251" s="1"/>
      <c r="E251" s="1"/>
      <c r="F251" s="1"/>
      <c r="G251" s="1"/>
      <c r="H251" s="1"/>
    </row>
    <row r="252" spans="1:8" ht="12.75">
      <c r="A252" s="1"/>
      <c r="B252" s="1"/>
      <c r="C252" s="1"/>
      <c r="D252" s="1"/>
      <c r="E252" s="1"/>
      <c r="F252" s="1"/>
      <c r="G252" s="1"/>
      <c r="H252" s="1"/>
    </row>
    <row r="253" spans="1:8" ht="12.75">
      <c r="A253" s="1"/>
      <c r="B253" s="1"/>
      <c r="C253" s="1"/>
      <c r="D253" s="1"/>
      <c r="E253" s="1"/>
      <c r="F253" s="1"/>
      <c r="G253" s="1"/>
      <c r="H253" s="1"/>
    </row>
    <row r="254" spans="1:8" ht="12.75">
      <c r="A254" s="1"/>
      <c r="B254" s="1"/>
      <c r="C254" s="1"/>
      <c r="D254" s="1"/>
      <c r="E254" s="1"/>
      <c r="F254" s="1"/>
      <c r="G254" s="1"/>
      <c r="H254" s="1"/>
    </row>
    <row r="255" spans="1:8" ht="12.75">
      <c r="A255" s="1"/>
      <c r="B255" s="1"/>
      <c r="C255" s="1"/>
      <c r="D255" s="1"/>
      <c r="E255" s="1"/>
      <c r="F255" s="1"/>
      <c r="G255" s="1"/>
      <c r="H255" s="1"/>
    </row>
    <row r="256" spans="1:8" ht="12.75">
      <c r="A256" s="1"/>
      <c r="B256" s="1"/>
      <c r="C256" s="1"/>
      <c r="D256" s="1"/>
      <c r="E256" s="1"/>
      <c r="F256" s="1"/>
      <c r="G256" s="1"/>
      <c r="H256" s="1"/>
    </row>
    <row r="257" spans="1:8" ht="12.75">
      <c r="A257" s="1"/>
      <c r="B257" s="1"/>
      <c r="C257" s="1"/>
      <c r="D257" s="1"/>
      <c r="E257" s="1"/>
      <c r="F257" s="1"/>
      <c r="G257" s="1"/>
      <c r="H257" s="1"/>
    </row>
    <row r="258" spans="1:8" ht="12.75">
      <c r="A258" s="1"/>
      <c r="B258" s="1"/>
      <c r="C258" s="1"/>
      <c r="D258" s="1"/>
      <c r="E258" s="1"/>
      <c r="F258" s="1"/>
      <c r="G258" s="1"/>
      <c r="H258" s="1"/>
    </row>
    <row r="259" spans="1:8" ht="12.75">
      <c r="A259" s="1"/>
      <c r="B259" s="1"/>
      <c r="C259" s="1"/>
      <c r="D259" s="1"/>
      <c r="E259" s="1"/>
      <c r="F259" s="1"/>
      <c r="G259" s="1"/>
      <c r="H259" s="1"/>
    </row>
    <row r="260" spans="1:8" ht="12.75">
      <c r="A260" s="1"/>
      <c r="B260" s="1"/>
      <c r="C260" s="1"/>
      <c r="D260" s="1"/>
      <c r="E260" s="1"/>
      <c r="F260" s="1"/>
      <c r="G260" s="1"/>
      <c r="H260" s="1"/>
    </row>
    <row r="261" spans="1:8" ht="12.75">
      <c r="A261" s="1"/>
      <c r="B261" s="1"/>
      <c r="C261" s="1"/>
      <c r="D261" s="1"/>
      <c r="E261" s="1"/>
      <c r="F261" s="1"/>
      <c r="G261" s="1"/>
      <c r="H261" s="1"/>
    </row>
    <row r="262" spans="1:8" ht="12.75">
      <c r="A262" s="1"/>
      <c r="B262" s="1"/>
      <c r="C262" s="1"/>
      <c r="D262" s="1"/>
      <c r="E262" s="1"/>
      <c r="F262" s="1"/>
      <c r="G262" s="1"/>
      <c r="H262" s="1"/>
    </row>
    <row r="263" spans="1:8" ht="12.75">
      <c r="A263" s="1"/>
      <c r="B263" s="1"/>
      <c r="C263" s="1"/>
      <c r="D263" s="1"/>
      <c r="E263" s="1"/>
      <c r="F263" s="1"/>
      <c r="G263" s="1"/>
      <c r="H263" s="1"/>
    </row>
    <row r="264" spans="1:8" ht="12.75">
      <c r="A264" s="1"/>
      <c r="B264" s="1"/>
      <c r="C264" s="1"/>
      <c r="D264" s="1"/>
      <c r="E264" s="1"/>
      <c r="F264" s="1"/>
      <c r="G264" s="1"/>
      <c r="H264" s="1"/>
    </row>
    <row r="265" spans="1:8" ht="12.75">
      <c r="A265" s="1"/>
      <c r="B265" s="1"/>
      <c r="C265" s="1"/>
      <c r="D265" s="1"/>
      <c r="E265" s="1"/>
      <c r="F265" s="1"/>
      <c r="G265" s="1"/>
      <c r="H265" s="1"/>
    </row>
    <row r="266" spans="1:8" ht="12.75">
      <c r="A266" s="1"/>
      <c r="B266" s="1"/>
      <c r="C266" s="1"/>
      <c r="D266" s="1"/>
      <c r="E266" s="1"/>
      <c r="F266" s="1"/>
      <c r="G266" s="1"/>
      <c r="H266" s="1"/>
    </row>
    <row r="267" spans="1:8" ht="12.75">
      <c r="A267" s="1"/>
      <c r="B267" s="1"/>
      <c r="C267" s="1"/>
      <c r="D267" s="1"/>
      <c r="E267" s="1"/>
      <c r="F267" s="1"/>
      <c r="G267" s="1"/>
      <c r="H267" s="1"/>
    </row>
    <row r="268" spans="1:8" ht="12.75">
      <c r="A268" s="1"/>
      <c r="B268" s="1"/>
      <c r="C268" s="1"/>
      <c r="D268" s="1"/>
      <c r="E268" s="1"/>
      <c r="F268" s="1"/>
      <c r="G268" s="1"/>
      <c r="H268" s="1"/>
    </row>
    <row r="269" spans="1:8" ht="12.75">
      <c r="A269" s="1"/>
      <c r="B269" s="1"/>
      <c r="C269" s="1"/>
      <c r="D269" s="1"/>
      <c r="E269" s="1"/>
      <c r="F269" s="1"/>
      <c r="G269" s="1"/>
      <c r="H269" s="1"/>
    </row>
    <row r="270" spans="1:8" ht="12.75">
      <c r="A270" s="1"/>
      <c r="B270" s="1"/>
      <c r="C270" s="1"/>
      <c r="D270" s="1"/>
      <c r="E270" s="1"/>
      <c r="F270" s="1"/>
      <c r="G270" s="1"/>
      <c r="H270" s="1"/>
    </row>
    <row r="271" spans="1:8" ht="12.75">
      <c r="A271" s="1"/>
      <c r="B271" s="1"/>
      <c r="C271" s="1"/>
      <c r="D271" s="1"/>
      <c r="E271" s="1"/>
      <c r="F271" s="1"/>
      <c r="G271" s="1"/>
      <c r="H271" s="1"/>
    </row>
    <row r="272" spans="1:8" ht="12.75">
      <c r="A272" s="1"/>
      <c r="B272" s="1"/>
      <c r="C272" s="1"/>
      <c r="D272" s="1"/>
      <c r="E272" s="1"/>
      <c r="F272" s="1"/>
      <c r="G272" s="1"/>
      <c r="H272" s="1"/>
    </row>
    <row r="273" spans="1:8" ht="12.75">
      <c r="A273" s="1"/>
      <c r="B273" s="1"/>
      <c r="C273" s="1"/>
      <c r="D273" s="1"/>
      <c r="E273" s="1"/>
      <c r="F273" s="1"/>
      <c r="G273" s="1"/>
      <c r="H273" s="1"/>
    </row>
    <row r="274" spans="1:8" ht="12.75">
      <c r="A274" s="1"/>
      <c r="B274" s="1"/>
      <c r="C274" s="1"/>
      <c r="D274" s="1"/>
      <c r="E274" s="1"/>
      <c r="F274" s="1"/>
      <c r="G274" s="1"/>
      <c r="H274" s="1"/>
    </row>
    <row r="275" spans="1:8" ht="12.75">
      <c r="A275" s="1"/>
      <c r="B275" s="1"/>
      <c r="C275" s="1"/>
      <c r="D275" s="1"/>
      <c r="E275" s="1"/>
      <c r="F275" s="1"/>
      <c r="G275" s="1"/>
      <c r="H275" s="1"/>
    </row>
    <row r="276" spans="1:8" ht="12.75">
      <c r="A276" s="1"/>
      <c r="B276" s="1"/>
      <c r="C276" s="1"/>
      <c r="D276" s="1"/>
      <c r="E276" s="1"/>
      <c r="F276" s="1"/>
      <c r="G276" s="1"/>
      <c r="H276" s="1"/>
    </row>
    <row r="277" spans="1:8" ht="12.75">
      <c r="A277" s="1"/>
      <c r="B277" s="1"/>
      <c r="C277" s="1"/>
      <c r="D277" s="1"/>
      <c r="E277" s="1"/>
      <c r="F277" s="1"/>
      <c r="G277" s="1"/>
      <c r="H277" s="1"/>
    </row>
    <row r="278" spans="1:8" ht="12.75">
      <c r="A278" s="1"/>
      <c r="B278" s="1"/>
      <c r="C278" s="1"/>
      <c r="D278" s="1"/>
      <c r="E278" s="1"/>
      <c r="F278" s="1"/>
      <c r="G278" s="1"/>
      <c r="H278" s="1"/>
    </row>
    <row r="279" spans="1:8" ht="12.75">
      <c r="A279" s="1"/>
      <c r="B279" s="1"/>
      <c r="C279" s="1"/>
      <c r="D279" s="1"/>
      <c r="E279" s="1"/>
      <c r="F279" s="1"/>
      <c r="G279" s="1"/>
      <c r="H279" s="1"/>
    </row>
    <row r="280" spans="1:8" ht="12.75">
      <c r="A280" s="1"/>
      <c r="B280" s="1"/>
      <c r="C280" s="1"/>
      <c r="D280" s="1"/>
      <c r="E280" s="1"/>
      <c r="F280" s="1"/>
      <c r="G280" s="1"/>
      <c r="H280" s="1"/>
    </row>
    <row r="281" spans="1:8" ht="12.75">
      <c r="A281" s="1"/>
      <c r="B281" s="1"/>
      <c r="C281" s="1"/>
      <c r="D281" s="1"/>
      <c r="E281" s="1"/>
      <c r="F281" s="1"/>
      <c r="G281" s="1"/>
      <c r="H281" s="1"/>
    </row>
    <row r="282" spans="1:8" ht="12.75">
      <c r="A282" s="1"/>
      <c r="B282" s="1"/>
      <c r="C282" s="1"/>
      <c r="D282" s="1"/>
      <c r="E282" s="1"/>
      <c r="F282" s="1"/>
      <c r="G282" s="1"/>
      <c r="H282" s="1"/>
    </row>
    <row r="283" spans="1:8" ht="12.75">
      <c r="A283" s="1"/>
      <c r="B283" s="1"/>
      <c r="C283" s="1"/>
      <c r="D283" s="1"/>
      <c r="E283" s="1"/>
      <c r="F283" s="1"/>
      <c r="G283" s="1"/>
      <c r="H283" s="1"/>
    </row>
    <row r="284" spans="1:8" ht="12.75">
      <c r="A284" s="1"/>
      <c r="B284" s="1"/>
      <c r="C284" s="1"/>
      <c r="D284" s="1"/>
      <c r="E284" s="1"/>
      <c r="F284" s="1"/>
      <c r="G284" s="1"/>
      <c r="H284" s="1"/>
    </row>
    <row r="285" spans="1:8" ht="12.75">
      <c r="A285" s="1"/>
      <c r="B285" s="1"/>
      <c r="C285" s="1"/>
      <c r="D285" s="1"/>
      <c r="E285" s="1"/>
      <c r="F285" s="1"/>
      <c r="G285" s="1"/>
      <c r="H285" s="1"/>
    </row>
    <row r="286" spans="1:8" ht="12.75">
      <c r="A286" s="1"/>
      <c r="B286" s="1"/>
      <c r="C286" s="1"/>
      <c r="D286" s="1"/>
      <c r="E286" s="1"/>
      <c r="F286" s="1"/>
      <c r="G286" s="1"/>
      <c r="H286" s="1"/>
    </row>
    <row r="287" spans="1:8" ht="12.75">
      <c r="A287" s="1"/>
      <c r="B287" s="1"/>
      <c r="C287" s="1"/>
      <c r="D287" s="1"/>
      <c r="E287" s="1"/>
      <c r="F287" s="1"/>
      <c r="G287" s="1"/>
      <c r="H287" s="1"/>
    </row>
    <row r="288" spans="1:8" ht="12.75">
      <c r="A288" s="1"/>
      <c r="B288" s="1"/>
      <c r="C288" s="1"/>
      <c r="D288" s="1"/>
      <c r="E288" s="1"/>
      <c r="F288" s="1"/>
      <c r="G288" s="1"/>
      <c r="H288" s="1"/>
    </row>
    <row r="289" spans="1:8" ht="12.75">
      <c r="A289" s="1"/>
      <c r="B289" s="1"/>
      <c r="C289" s="1"/>
      <c r="D289" s="1"/>
      <c r="E289" s="1"/>
      <c r="F289" s="1"/>
      <c r="G289" s="1"/>
      <c r="H289" s="1"/>
    </row>
    <row r="290" spans="1:8" ht="12.75">
      <c r="A290" s="1"/>
      <c r="B290" s="1"/>
      <c r="C290" s="1"/>
      <c r="D290" s="1"/>
      <c r="E290" s="1"/>
      <c r="F290" s="1"/>
      <c r="G290" s="1"/>
      <c r="H290" s="1"/>
    </row>
    <row r="291" spans="1:8" ht="12.75">
      <c r="A291" s="1"/>
      <c r="B291" s="1"/>
      <c r="C291" s="1"/>
      <c r="D291" s="1"/>
      <c r="E291" s="1"/>
      <c r="F291" s="1"/>
      <c r="G291" s="1"/>
      <c r="H291" s="1"/>
    </row>
    <row r="292" spans="1:8" ht="12.75">
      <c r="A292" s="1"/>
      <c r="B292" s="1"/>
      <c r="C292" s="1"/>
      <c r="D292" s="1"/>
      <c r="E292" s="1"/>
      <c r="F292" s="1"/>
      <c r="G292" s="1"/>
      <c r="H292" s="1"/>
    </row>
    <row r="293" spans="1:8" ht="12.75">
      <c r="A293" s="1"/>
      <c r="B293" s="1"/>
      <c r="C293" s="1"/>
      <c r="D293" s="1"/>
      <c r="E293" s="1"/>
      <c r="F293" s="1"/>
      <c r="G293" s="1"/>
      <c r="H293" s="1"/>
    </row>
    <row r="294" spans="1:8" ht="12.75">
      <c r="A294" s="1"/>
      <c r="B294" s="1"/>
      <c r="C294" s="1"/>
      <c r="D294" s="1"/>
      <c r="E294" s="1"/>
      <c r="F294" s="1"/>
      <c r="G294" s="1"/>
      <c r="H294" s="1"/>
    </row>
    <row r="295" spans="1:8" ht="12.75">
      <c r="A295" s="1"/>
      <c r="B295" s="1"/>
      <c r="C295" s="1"/>
      <c r="D295" s="1"/>
      <c r="E295" s="1"/>
      <c r="F295" s="1"/>
      <c r="G295" s="1"/>
      <c r="H295" s="1"/>
    </row>
    <row r="296" spans="1:8" ht="12.75">
      <c r="A296" s="1"/>
      <c r="B296" s="1"/>
      <c r="C296" s="1"/>
      <c r="D296" s="1"/>
      <c r="E296" s="1"/>
      <c r="F296" s="1"/>
      <c r="G296" s="1"/>
      <c r="H296" s="1"/>
    </row>
    <row r="297" spans="1:8" ht="12.75">
      <c r="A297" s="1"/>
      <c r="B297" s="1"/>
      <c r="C297" s="1"/>
      <c r="D297" s="1"/>
      <c r="E297" s="1"/>
      <c r="F297" s="1"/>
      <c r="G297" s="1"/>
      <c r="H297" s="1"/>
    </row>
    <row r="298" spans="1:8" ht="12.75">
      <c r="A298" s="1"/>
      <c r="B298" s="1"/>
      <c r="C298" s="1"/>
      <c r="D298" s="1"/>
      <c r="E298" s="1"/>
      <c r="F298" s="1"/>
      <c r="G298" s="1"/>
      <c r="H298" s="1"/>
    </row>
    <row r="299" spans="1:8" ht="12.75">
      <c r="A299" s="1"/>
      <c r="B299" s="1"/>
      <c r="C299" s="1"/>
      <c r="D299" s="1"/>
      <c r="E299" s="1"/>
      <c r="F299" s="1"/>
      <c r="G299" s="1"/>
      <c r="H299" s="1"/>
    </row>
    <row r="300" spans="1:8" ht="12.75">
      <c r="A300" s="1"/>
      <c r="B300" s="1"/>
      <c r="C300" s="1"/>
      <c r="D300" s="1"/>
      <c r="E300" s="1"/>
      <c r="F300" s="1"/>
      <c r="G300" s="1"/>
      <c r="H300" s="1"/>
    </row>
    <row r="301" spans="1:8" ht="12.75">
      <c r="A301" s="1"/>
      <c r="B301" s="1"/>
      <c r="C301" s="1"/>
      <c r="D301" s="1"/>
      <c r="E301" s="1"/>
      <c r="F301" s="1"/>
      <c r="G301" s="1"/>
      <c r="H301" s="1"/>
    </row>
    <row r="302" spans="1:8" ht="12.75">
      <c r="A302" s="1"/>
      <c r="B302" s="1"/>
      <c r="C302" s="1"/>
      <c r="D302" s="1"/>
      <c r="E302" s="1"/>
      <c r="F302" s="1"/>
      <c r="G302" s="1"/>
      <c r="H302" s="1"/>
    </row>
    <row r="303" spans="1:8" ht="12.75">
      <c r="A303" s="1"/>
      <c r="B303" s="1"/>
      <c r="C303" s="1"/>
      <c r="D303" s="1"/>
      <c r="E303" s="1"/>
      <c r="F303" s="1"/>
      <c r="G303" s="1"/>
      <c r="H303" s="1"/>
    </row>
    <row r="304" spans="1:8" ht="12.75">
      <c r="A304" s="1"/>
      <c r="B304" s="1"/>
      <c r="C304" s="1"/>
      <c r="D304" s="1"/>
      <c r="E304" s="1"/>
      <c r="F304" s="1"/>
      <c r="G304" s="1"/>
      <c r="H304" s="1"/>
    </row>
    <row r="305" spans="1:8" ht="12.75">
      <c r="A305" s="1"/>
      <c r="B305" s="1"/>
      <c r="C305" s="1"/>
      <c r="D305" s="1"/>
      <c r="E305" s="1"/>
      <c r="F305" s="1"/>
      <c r="G305" s="1"/>
      <c r="H305" s="1"/>
    </row>
    <row r="306" spans="1:8" ht="12.75">
      <c r="A306" s="1"/>
      <c r="B306" s="1"/>
      <c r="C306" s="1"/>
      <c r="D306" s="1"/>
      <c r="E306" s="1"/>
      <c r="F306" s="1"/>
      <c r="G306" s="1"/>
      <c r="H306" s="1"/>
    </row>
    <row r="307" spans="1:8" ht="12.75">
      <c r="A307" s="1"/>
      <c r="B307" s="1"/>
      <c r="C307" s="1"/>
      <c r="D307" s="1"/>
      <c r="E307" s="1"/>
      <c r="F307" s="1"/>
      <c r="G307" s="1"/>
      <c r="H307" s="1"/>
    </row>
    <row r="308" spans="1:8" ht="12.75">
      <c r="A308" s="1"/>
      <c r="B308" s="1"/>
      <c r="C308" s="1"/>
      <c r="D308" s="1"/>
      <c r="E308" s="1"/>
      <c r="F308" s="1"/>
      <c r="G308" s="1"/>
      <c r="H308" s="1"/>
    </row>
    <row r="309" spans="1:8" ht="12.75">
      <c r="A309" s="1"/>
      <c r="B309" s="1"/>
      <c r="C309" s="1"/>
      <c r="D309" s="1"/>
      <c r="E309" s="1"/>
      <c r="F309" s="1"/>
      <c r="G309" s="1"/>
      <c r="H309" s="1"/>
    </row>
    <row r="310" spans="1:8" ht="12.75">
      <c r="A310" s="1"/>
      <c r="B310" s="1"/>
      <c r="C310" s="1"/>
      <c r="D310" s="1"/>
      <c r="E310" s="1"/>
      <c r="F310" s="1"/>
      <c r="G310" s="1"/>
      <c r="H310" s="1"/>
    </row>
    <row r="311" spans="1:8" ht="12.75">
      <c r="A311" s="1"/>
      <c r="B311" s="1"/>
      <c r="C311" s="1"/>
      <c r="D311" s="1"/>
      <c r="E311" s="1"/>
      <c r="F311" s="1"/>
      <c r="G311" s="1"/>
      <c r="H311" s="1"/>
    </row>
    <row r="312" spans="1:8" ht="12.75">
      <c r="A312" s="1"/>
      <c r="B312" s="1"/>
      <c r="C312" s="1"/>
      <c r="D312" s="1"/>
      <c r="E312" s="1"/>
      <c r="F312" s="1"/>
      <c r="G312" s="1"/>
      <c r="H312" s="1"/>
    </row>
    <row r="313" spans="1:8" ht="12.75">
      <c r="A313" s="1"/>
      <c r="B313" s="1"/>
      <c r="C313" s="1"/>
      <c r="D313" s="1"/>
      <c r="E313" s="1"/>
      <c r="F313" s="1"/>
      <c r="G313" s="1"/>
      <c r="H313" s="1"/>
    </row>
    <row r="314" spans="1:8" ht="12.75">
      <c r="A314" s="1"/>
      <c r="B314" s="1"/>
      <c r="C314" s="1"/>
      <c r="D314" s="1"/>
      <c r="E314" s="1"/>
      <c r="F314" s="1"/>
      <c r="G314" s="1"/>
      <c r="H314" s="1"/>
    </row>
    <row r="315" spans="1:8" ht="12.75">
      <c r="A315" s="1"/>
      <c r="B315" s="1"/>
      <c r="C315" s="1"/>
      <c r="D315" s="1"/>
      <c r="E315" s="1"/>
      <c r="F315" s="1"/>
      <c r="G315" s="1"/>
      <c r="H315" s="1"/>
    </row>
    <row r="316" spans="1:8" ht="12.75">
      <c r="A316" s="1"/>
      <c r="B316" s="1"/>
      <c r="C316" s="1"/>
      <c r="D316" s="1"/>
      <c r="E316" s="1"/>
      <c r="F316" s="1"/>
      <c r="G316" s="1"/>
      <c r="H316" s="1"/>
    </row>
    <row r="317" spans="1:8" ht="12.75">
      <c r="A317" s="1"/>
      <c r="B317" s="1"/>
      <c r="C317" s="1"/>
      <c r="D317" s="1"/>
      <c r="E317" s="1"/>
      <c r="F317" s="1"/>
      <c r="G317" s="1"/>
      <c r="H317" s="1"/>
    </row>
    <row r="318" spans="1:8" ht="12.75">
      <c r="A318" s="1"/>
      <c r="B318" s="1"/>
      <c r="C318" s="1"/>
      <c r="D318" s="1"/>
      <c r="E318" s="1"/>
      <c r="F318" s="1"/>
      <c r="G318" s="1"/>
      <c r="H318" s="1"/>
    </row>
    <row r="319" spans="1:8" ht="12.75">
      <c r="A319" s="1"/>
      <c r="B319" s="1"/>
      <c r="C319" s="1"/>
      <c r="D319" s="1"/>
      <c r="E319" s="1"/>
      <c r="F319" s="1"/>
      <c r="G319" s="1"/>
      <c r="H319" s="1"/>
    </row>
    <row r="320" spans="1:8" ht="12.75">
      <c r="A320" s="1"/>
      <c r="B320" s="1"/>
      <c r="C320" s="1"/>
      <c r="D320" s="1"/>
      <c r="E320" s="1"/>
      <c r="F320" s="1"/>
      <c r="G320" s="1"/>
      <c r="H320" s="1"/>
    </row>
    <row r="321" spans="1:8" ht="12.75">
      <c r="A321" s="1"/>
      <c r="B321" s="1"/>
      <c r="C321" s="1"/>
      <c r="D321" s="1"/>
      <c r="E321" s="1"/>
      <c r="F321" s="1"/>
      <c r="G321" s="1"/>
      <c r="H321" s="1"/>
    </row>
    <row r="322" spans="1:8" ht="12.75">
      <c r="A322" s="1"/>
      <c r="B322" s="1"/>
      <c r="C322" s="1"/>
      <c r="D322" s="1"/>
      <c r="E322" s="1"/>
      <c r="F322" s="1"/>
      <c r="G322" s="1"/>
      <c r="H322" s="1"/>
    </row>
    <row r="323" spans="1:8" ht="12.75">
      <c r="A323" s="1"/>
      <c r="B323" s="1"/>
      <c r="C323" s="1"/>
      <c r="D323" s="1"/>
      <c r="E323" s="1"/>
      <c r="F323" s="1"/>
      <c r="G323" s="1"/>
      <c r="H323" s="1"/>
    </row>
    <row r="324" spans="1:8" ht="12.75">
      <c r="A324" s="1"/>
      <c r="B324" s="1"/>
      <c r="C324" s="1"/>
      <c r="D324" s="1"/>
      <c r="E324" s="1"/>
      <c r="F324" s="1"/>
      <c r="G324" s="1"/>
      <c r="H324" s="1"/>
    </row>
    <row r="325" spans="1:8" ht="12.75">
      <c r="A325" s="1"/>
      <c r="B325" s="1"/>
      <c r="C325" s="1"/>
      <c r="D325" s="1"/>
      <c r="E325" s="1"/>
      <c r="F325" s="1"/>
      <c r="G325" s="1"/>
      <c r="H325" s="1"/>
    </row>
    <row r="326" spans="1:8" ht="12.75">
      <c r="A326" s="1"/>
      <c r="B326" s="1"/>
      <c r="C326" s="1"/>
      <c r="D326" s="1"/>
      <c r="E326" s="1"/>
      <c r="F326" s="1"/>
      <c r="G326" s="1"/>
      <c r="H326" s="1"/>
    </row>
    <row r="327" spans="1:8" ht="12.75">
      <c r="A327" s="1"/>
      <c r="B327" s="1"/>
      <c r="C327" s="1"/>
      <c r="D327" s="1"/>
      <c r="E327" s="1"/>
      <c r="F327" s="1"/>
      <c r="G327" s="1"/>
      <c r="H327" s="1"/>
    </row>
    <row r="328" spans="1:8" ht="12.75">
      <c r="A328" s="1"/>
      <c r="B328" s="1"/>
      <c r="C328" s="1"/>
      <c r="D328" s="1"/>
      <c r="E328" s="1"/>
      <c r="F328" s="1"/>
      <c r="G328" s="1"/>
      <c r="H328" s="1"/>
    </row>
    <row r="329" spans="1:8" ht="12.75">
      <c r="A329" s="1"/>
      <c r="B329" s="1"/>
      <c r="C329" s="1"/>
      <c r="D329" s="1"/>
      <c r="E329" s="1"/>
      <c r="F329" s="1"/>
      <c r="G329" s="1"/>
      <c r="H329" s="1"/>
    </row>
    <row r="330" spans="1:8" ht="12.75">
      <c r="A330" s="1"/>
      <c r="B330" s="1"/>
      <c r="C330" s="1"/>
      <c r="D330" s="1"/>
      <c r="E330" s="1"/>
      <c r="F330" s="1"/>
      <c r="G330" s="1"/>
      <c r="H330" s="1"/>
    </row>
    <row r="331" spans="1:8" ht="12.75">
      <c r="A331" s="1"/>
      <c r="B331" s="1"/>
      <c r="C331" s="1"/>
      <c r="D331" s="1"/>
      <c r="E331" s="1"/>
      <c r="F331" s="1"/>
      <c r="G331" s="1"/>
      <c r="H331" s="1"/>
    </row>
    <row r="332" spans="1:8" ht="12.75">
      <c r="A332" s="1"/>
      <c r="B332" s="1"/>
      <c r="C332" s="1"/>
      <c r="D332" s="1"/>
      <c r="E332" s="1"/>
      <c r="F332" s="1"/>
      <c r="G332" s="1"/>
      <c r="H332" s="1"/>
    </row>
    <row r="333" spans="1:8" ht="12.75">
      <c r="A333" s="1"/>
      <c r="B333" s="1"/>
      <c r="C333" s="1"/>
      <c r="D333" s="1"/>
      <c r="E333" s="1"/>
      <c r="F333" s="1"/>
      <c r="G333" s="1"/>
      <c r="H333" s="1"/>
    </row>
    <row r="334" spans="1:8" ht="12.75">
      <c r="A334" s="1"/>
      <c r="B334" s="1"/>
      <c r="C334" s="1"/>
      <c r="D334" s="1"/>
      <c r="E334" s="1"/>
      <c r="F334" s="1"/>
      <c r="G334" s="1"/>
      <c r="H334" s="1"/>
    </row>
    <row r="335" spans="1:8" ht="12.75">
      <c r="A335" s="1"/>
      <c r="B335" s="1"/>
      <c r="C335" s="1"/>
      <c r="D335" s="1"/>
      <c r="E335" s="1"/>
      <c r="F335" s="1"/>
      <c r="G335" s="1"/>
      <c r="H335" s="1"/>
    </row>
    <row r="336" spans="1:8" ht="12.75">
      <c r="A336" s="1"/>
      <c r="B336" s="1"/>
      <c r="C336" s="1"/>
      <c r="D336" s="1"/>
      <c r="E336" s="1"/>
      <c r="F336" s="1"/>
      <c r="G336" s="1"/>
      <c r="H336" s="1"/>
    </row>
    <row r="337" spans="1:8" ht="12.75">
      <c r="A337" s="1"/>
      <c r="B337" s="1"/>
      <c r="C337" s="1"/>
      <c r="D337" s="1"/>
      <c r="E337" s="1"/>
      <c r="F337" s="1"/>
      <c r="G337" s="1"/>
      <c r="H337" s="1"/>
    </row>
    <row r="338" spans="1:8" ht="12.75">
      <c r="A338" s="1"/>
      <c r="B338" s="1"/>
      <c r="C338" s="1"/>
      <c r="D338" s="1"/>
      <c r="E338" s="1"/>
      <c r="F338" s="1"/>
      <c r="G338" s="1"/>
      <c r="H338" s="1"/>
    </row>
    <row r="339" spans="1:8" ht="12.75">
      <c r="A339" s="1"/>
      <c r="B339" s="1"/>
      <c r="C339" s="1"/>
      <c r="D339" s="1"/>
      <c r="E339" s="1"/>
      <c r="F339" s="1"/>
      <c r="G339" s="1"/>
      <c r="H339" s="1"/>
    </row>
    <row r="340" spans="1:8" ht="12.75">
      <c r="A340" s="1"/>
      <c r="B340" s="1"/>
      <c r="C340" s="1"/>
      <c r="D340" s="1"/>
      <c r="E340" s="1"/>
      <c r="F340" s="1"/>
      <c r="G340" s="1"/>
      <c r="H340" s="1"/>
    </row>
    <row r="341" spans="1:8" ht="12.75">
      <c r="A341" s="1"/>
      <c r="B341" s="1"/>
      <c r="C341" s="1"/>
      <c r="D341" s="1"/>
      <c r="E341" s="1"/>
      <c r="F341" s="1"/>
      <c r="G341" s="1"/>
      <c r="H341" s="1"/>
    </row>
    <row r="342" spans="1:8" ht="12.75">
      <c r="A342" s="1"/>
      <c r="B342" s="1"/>
      <c r="C342" s="1"/>
      <c r="D342" s="1"/>
      <c r="E342" s="1"/>
      <c r="F342" s="1"/>
      <c r="G342" s="1"/>
      <c r="H342" s="1"/>
    </row>
    <row r="343" spans="1:8" ht="12.75">
      <c r="A343" s="1"/>
      <c r="B343" s="1"/>
      <c r="C343" s="1"/>
      <c r="D343" s="1"/>
      <c r="E343" s="1"/>
      <c r="F343" s="1"/>
      <c r="G343" s="1"/>
      <c r="H343" s="1"/>
    </row>
    <row r="344" spans="1:8" ht="12.75">
      <c r="A344" s="1"/>
      <c r="B344" s="1"/>
      <c r="C344" s="1"/>
      <c r="D344" s="1"/>
      <c r="E344" s="1"/>
      <c r="F344" s="1"/>
      <c r="G344" s="1"/>
      <c r="H344" s="1"/>
    </row>
    <row r="345" spans="1:8" ht="12.75">
      <c r="A345" s="1"/>
      <c r="B345" s="1"/>
      <c r="C345" s="1"/>
      <c r="D345" s="1"/>
      <c r="E345" s="1"/>
      <c r="F345" s="1"/>
      <c r="G345" s="1"/>
      <c r="H345" s="1"/>
    </row>
    <row r="346" spans="1:8" ht="12.75">
      <c r="A346" s="1"/>
      <c r="B346" s="1"/>
      <c r="C346" s="1"/>
      <c r="D346" s="1"/>
      <c r="E346" s="1"/>
      <c r="F346" s="1"/>
      <c r="G346" s="1"/>
      <c r="H346" s="1"/>
    </row>
    <row r="347" spans="1:8" ht="12.75">
      <c r="A347" s="1"/>
      <c r="B347" s="1"/>
      <c r="C347" s="1"/>
      <c r="D347" s="1"/>
      <c r="E347" s="1"/>
      <c r="F347" s="1"/>
      <c r="G347" s="1"/>
      <c r="H347" s="1"/>
    </row>
    <row r="348" spans="1:8" ht="12.75">
      <c r="A348" s="1"/>
      <c r="B348" s="1"/>
      <c r="C348" s="1"/>
      <c r="D348" s="1"/>
      <c r="E348" s="1"/>
      <c r="F348" s="1"/>
      <c r="G348" s="1"/>
      <c r="H348" s="1"/>
    </row>
    <row r="349" spans="1:8" ht="12.75">
      <c r="A349" s="1"/>
      <c r="B349" s="1"/>
      <c r="C349" s="1"/>
      <c r="D349" s="1"/>
      <c r="E349" s="1"/>
      <c r="F349" s="1"/>
      <c r="G349" s="1"/>
      <c r="H349" s="1"/>
    </row>
    <row r="350" spans="1:8" ht="12.75">
      <c r="A350" s="1"/>
      <c r="B350" s="1"/>
      <c r="C350" s="1"/>
      <c r="D350" s="1"/>
      <c r="E350" s="1"/>
      <c r="F350" s="1"/>
      <c r="G350" s="1"/>
      <c r="H350" s="1"/>
    </row>
    <row r="351" spans="1:8" ht="12.75">
      <c r="A351" s="1"/>
      <c r="B351" s="1"/>
      <c r="C351" s="1"/>
      <c r="D351" s="1"/>
      <c r="E351" s="1"/>
      <c r="F351" s="1"/>
      <c r="G351" s="1"/>
      <c r="H351" s="1"/>
    </row>
    <row r="352" spans="1:8" ht="12.75">
      <c r="A352" s="1"/>
      <c r="B352" s="1"/>
      <c r="C352" s="1"/>
      <c r="D352" s="1"/>
      <c r="E352" s="1"/>
      <c r="F352" s="1"/>
      <c r="G352" s="1"/>
      <c r="H352" s="1"/>
    </row>
    <row r="353" spans="1:8" ht="12.75">
      <c r="A353" s="1"/>
      <c r="B353" s="1"/>
      <c r="C353" s="1"/>
      <c r="D353" s="1"/>
      <c r="E353" s="1"/>
      <c r="F353" s="1"/>
      <c r="G353" s="1"/>
      <c r="H353" s="1"/>
    </row>
    <row r="354" spans="1:8" ht="12.75">
      <c r="A354" s="1"/>
      <c r="B354" s="1"/>
      <c r="C354" s="1"/>
      <c r="D354" s="1"/>
      <c r="E354" s="1"/>
      <c r="F354" s="1"/>
      <c r="G354" s="1"/>
      <c r="H354" s="1"/>
    </row>
    <row r="355" spans="1:8" ht="12.75">
      <c r="A355" s="1"/>
      <c r="B355" s="1"/>
      <c r="C355" s="1"/>
      <c r="D355" s="1"/>
      <c r="E355" s="1"/>
      <c r="F355" s="1"/>
      <c r="G355" s="1"/>
      <c r="H355" s="1"/>
    </row>
    <row r="356" spans="1:8" ht="12.75">
      <c r="A356" s="1"/>
      <c r="B356" s="1"/>
      <c r="C356" s="1"/>
      <c r="D356" s="1"/>
      <c r="E356" s="1"/>
      <c r="F356" s="1"/>
      <c r="G356" s="1"/>
      <c r="H356" s="1"/>
    </row>
    <row r="357" spans="1:8" ht="12.75">
      <c r="A357" s="1"/>
      <c r="B357" s="1"/>
      <c r="C357" s="1"/>
      <c r="D357" s="1"/>
      <c r="E357" s="1"/>
      <c r="F357" s="1"/>
      <c r="G357" s="1"/>
      <c r="H357" s="1"/>
    </row>
    <row r="358" spans="1:8" ht="12.75">
      <c r="A358" s="1"/>
      <c r="B358" s="1"/>
      <c r="C358" s="1"/>
      <c r="D358" s="1"/>
      <c r="E358" s="1"/>
      <c r="F358" s="1"/>
      <c r="G358" s="1"/>
      <c r="H358" s="1"/>
    </row>
    <row r="359" spans="1:8" ht="12.75">
      <c r="A359" s="1"/>
      <c r="B359" s="1"/>
      <c r="C359" s="1"/>
      <c r="D359" s="1"/>
      <c r="E359" s="1"/>
      <c r="F359" s="1"/>
      <c r="G359" s="1"/>
      <c r="H359" s="1"/>
    </row>
    <row r="360" spans="1:8" ht="12.75">
      <c r="A360" s="1"/>
      <c r="B360" s="1"/>
      <c r="C360" s="1"/>
      <c r="D360" s="1"/>
      <c r="E360" s="1"/>
      <c r="F360" s="1"/>
      <c r="G360" s="1"/>
      <c r="H360" s="1"/>
    </row>
    <row r="361" spans="1:8" ht="12.75">
      <c r="A361" s="1"/>
      <c r="B361" s="1"/>
      <c r="C361" s="1"/>
      <c r="D361" s="1"/>
      <c r="E361" s="1"/>
      <c r="F361" s="1"/>
      <c r="G361" s="1"/>
      <c r="H361" s="1"/>
    </row>
    <row r="362" spans="1:8" ht="12.75">
      <c r="A362" s="1"/>
      <c r="B362" s="1"/>
      <c r="C362" s="1"/>
      <c r="D362" s="1"/>
      <c r="E362" s="1"/>
      <c r="F362" s="1"/>
      <c r="G362" s="1"/>
      <c r="H362" s="1"/>
    </row>
    <row r="363" spans="1:8" ht="12.75">
      <c r="A363" s="1"/>
      <c r="B363" s="1"/>
      <c r="C363" s="1"/>
      <c r="D363" s="1"/>
      <c r="E363" s="1"/>
      <c r="F363" s="1"/>
      <c r="G363" s="1"/>
      <c r="H363" s="1"/>
    </row>
    <row r="364" spans="1:8" ht="12.75">
      <c r="A364" s="1"/>
      <c r="B364" s="1"/>
      <c r="C364" s="1"/>
      <c r="D364" s="1"/>
      <c r="E364" s="1"/>
      <c r="F364" s="1"/>
      <c r="G364" s="1"/>
      <c r="H364" s="1"/>
    </row>
    <row r="365" spans="1:8" ht="12.75">
      <c r="A365" s="1"/>
      <c r="B365" s="1"/>
      <c r="C365" s="1"/>
      <c r="D365" s="1"/>
      <c r="E365" s="1"/>
      <c r="F365" s="1"/>
      <c r="G365" s="1"/>
      <c r="H365" s="1"/>
    </row>
    <row r="366" spans="1:8" ht="12.75">
      <c r="A366" s="1"/>
      <c r="B366" s="1"/>
      <c r="C366" s="1"/>
      <c r="D366" s="1"/>
      <c r="E366" s="1"/>
      <c r="F366" s="1"/>
      <c r="G366" s="1"/>
      <c r="H366" s="1"/>
    </row>
    <row r="367" spans="1:8" ht="12.75">
      <c r="A367" s="1"/>
      <c r="B367" s="1"/>
      <c r="C367" s="1"/>
      <c r="D367" s="1"/>
      <c r="E367" s="1"/>
      <c r="F367" s="1"/>
      <c r="G367" s="1"/>
      <c r="H367" s="1"/>
    </row>
    <row r="368" spans="1:8" ht="12.75">
      <c r="A368" s="1"/>
      <c r="B368" s="1"/>
      <c r="C368" s="1"/>
      <c r="D368" s="1"/>
      <c r="E368" s="1"/>
      <c r="F368" s="1"/>
      <c r="G368" s="1"/>
      <c r="H368" s="1"/>
    </row>
    <row r="369" spans="1:8" ht="12.75">
      <c r="A369" s="1"/>
      <c r="B369" s="1"/>
      <c r="C369" s="1"/>
      <c r="D369" s="1"/>
      <c r="E369" s="1"/>
      <c r="F369" s="1"/>
      <c r="G369" s="1"/>
      <c r="H369" s="1"/>
    </row>
    <row r="370" spans="1:8" ht="12.75">
      <c r="A370" s="1"/>
      <c r="B370" s="1"/>
      <c r="C370" s="1"/>
      <c r="D370" s="1"/>
      <c r="E370" s="1"/>
      <c r="F370" s="1"/>
      <c r="G370" s="1"/>
      <c r="H370" s="1"/>
    </row>
    <row r="371" spans="1:8" ht="12.75">
      <c r="A371" s="1"/>
      <c r="B371" s="1"/>
      <c r="C371" s="1"/>
      <c r="D371" s="1"/>
      <c r="E371" s="1"/>
      <c r="F371" s="1"/>
      <c r="G371" s="1"/>
      <c r="H371" s="1"/>
    </row>
    <row r="372" spans="1:8" ht="12.75">
      <c r="A372" s="1"/>
      <c r="B372" s="1"/>
      <c r="C372" s="1"/>
      <c r="D372" s="1"/>
      <c r="E372" s="1"/>
      <c r="F372" s="1"/>
      <c r="G372" s="1"/>
      <c r="H372" s="1"/>
    </row>
    <row r="373" spans="1:8" ht="12.75">
      <c r="A373" s="1"/>
      <c r="B373" s="1"/>
      <c r="C373" s="1"/>
      <c r="D373" s="1"/>
      <c r="E373" s="1"/>
      <c r="F373" s="1"/>
      <c r="G373" s="1"/>
      <c r="H373" s="1"/>
    </row>
    <row r="374" spans="1:8" ht="12.75">
      <c r="A374" s="1"/>
      <c r="B374" s="1"/>
      <c r="C374" s="1"/>
      <c r="D374" s="1"/>
      <c r="E374" s="1"/>
      <c r="F374" s="1"/>
      <c r="G374" s="1"/>
      <c r="H374" s="1"/>
    </row>
    <row r="375" spans="1:8" ht="12.75">
      <c r="A375" s="1"/>
      <c r="B375" s="1"/>
      <c r="C375" s="1"/>
      <c r="D375" s="1"/>
      <c r="E375" s="1"/>
      <c r="F375" s="1"/>
      <c r="G375" s="1"/>
      <c r="H375" s="1"/>
    </row>
    <row r="376" spans="1:8" ht="12.75">
      <c r="A376" s="1"/>
      <c r="B376" s="1"/>
      <c r="C376" s="1"/>
      <c r="D376" s="1"/>
      <c r="E376" s="1"/>
      <c r="F376" s="1"/>
      <c r="G376" s="1"/>
      <c r="H376" s="1"/>
    </row>
    <row r="377" spans="1:8" ht="12.75">
      <c r="A377" s="1"/>
      <c r="B377" s="1"/>
      <c r="C377" s="1"/>
      <c r="D377" s="1"/>
      <c r="E377" s="1"/>
      <c r="F377" s="1"/>
      <c r="G377" s="1"/>
      <c r="H377" s="1"/>
    </row>
    <row r="378" spans="1:8" ht="12.75">
      <c r="A378" s="1"/>
      <c r="B378" s="1"/>
      <c r="C378" s="1"/>
      <c r="D378" s="1"/>
      <c r="E378" s="1"/>
      <c r="F378" s="1"/>
      <c r="G378" s="1"/>
      <c r="H378" s="1"/>
    </row>
    <row r="379" spans="1:8" ht="12.75">
      <c r="A379" s="1"/>
      <c r="B379" s="1"/>
      <c r="C379" s="1"/>
      <c r="D379" s="1"/>
      <c r="E379" s="1"/>
      <c r="F379" s="1"/>
      <c r="G379" s="1"/>
      <c r="H379" s="1"/>
    </row>
    <row r="380" spans="1:8" ht="12.75">
      <c r="A380" s="1"/>
      <c r="B380" s="1"/>
      <c r="C380" s="1"/>
      <c r="D380" s="1"/>
      <c r="E380" s="1"/>
      <c r="F380" s="1"/>
      <c r="G380" s="1"/>
      <c r="H380" s="1"/>
    </row>
    <row r="381" spans="1:8" ht="12.75">
      <c r="A381" s="1"/>
      <c r="B381" s="1"/>
      <c r="C381" s="1"/>
      <c r="D381" s="1"/>
      <c r="E381" s="1"/>
      <c r="F381" s="1"/>
      <c r="G381" s="1"/>
      <c r="H381" s="1"/>
    </row>
    <row r="382" spans="1:8" ht="12.75">
      <c r="A382" s="1"/>
      <c r="B382" s="1"/>
      <c r="C382" s="1"/>
      <c r="D382" s="1"/>
      <c r="E382" s="1"/>
      <c r="F382" s="1"/>
      <c r="G382" s="1"/>
      <c r="H382" s="1"/>
    </row>
    <row r="383" spans="1:8" ht="12.75">
      <c r="A383" s="1"/>
      <c r="B383" s="1"/>
      <c r="C383" s="1"/>
      <c r="D383" s="1"/>
      <c r="E383" s="1"/>
      <c r="F383" s="1"/>
      <c r="G383" s="1"/>
      <c r="H383" s="1"/>
    </row>
    <row r="384" spans="1:8" ht="12.75">
      <c r="A384" s="1"/>
      <c r="B384" s="1"/>
      <c r="C384" s="1"/>
      <c r="D384" s="1"/>
      <c r="E384" s="1"/>
      <c r="F384" s="1"/>
      <c r="G384" s="1"/>
      <c r="H384" s="1"/>
    </row>
    <row r="385" spans="1:8" ht="12.75">
      <c r="A385" s="1"/>
      <c r="B385" s="1"/>
      <c r="C385" s="1"/>
      <c r="D385" s="1"/>
      <c r="E385" s="1"/>
      <c r="F385" s="1"/>
      <c r="G385" s="1"/>
      <c r="H385" s="1"/>
    </row>
    <row r="386" spans="1:8" ht="12.75">
      <c r="A386" s="1"/>
      <c r="B386" s="1"/>
      <c r="C386" s="1"/>
      <c r="D386" s="1"/>
      <c r="E386" s="1"/>
      <c r="F386" s="1"/>
      <c r="G386" s="1"/>
      <c r="H386" s="1"/>
    </row>
    <row r="387" spans="1:8" ht="12.75">
      <c r="A387" s="1"/>
      <c r="B387" s="1"/>
      <c r="C387" s="1"/>
      <c r="D387" s="1"/>
      <c r="E387" s="1"/>
      <c r="F387" s="1"/>
      <c r="G387" s="1"/>
      <c r="H387" s="1"/>
    </row>
    <row r="388" spans="1:8" ht="12.75">
      <c r="A388" s="1"/>
      <c r="B388" s="1"/>
      <c r="C388" s="1"/>
      <c r="D388" s="1"/>
      <c r="E388" s="1"/>
      <c r="F388" s="1"/>
      <c r="G388" s="1"/>
      <c r="H388" s="1"/>
    </row>
    <row r="389" spans="1:8" ht="12.75">
      <c r="A389" s="1"/>
      <c r="B389" s="1"/>
      <c r="C389" s="1"/>
      <c r="D389" s="1"/>
      <c r="E389" s="1"/>
      <c r="F389" s="1"/>
      <c r="G389" s="1"/>
      <c r="H389" s="1"/>
    </row>
    <row r="390" spans="1:8" ht="12.75">
      <c r="A390" s="1"/>
      <c r="B390" s="1"/>
      <c r="C390" s="1"/>
      <c r="D390" s="1"/>
      <c r="E390" s="1"/>
      <c r="F390" s="1"/>
      <c r="G390" s="1"/>
      <c r="H390" s="1"/>
    </row>
    <row r="391" spans="1:8" ht="12.75">
      <c r="A391" s="1"/>
      <c r="B391" s="1"/>
      <c r="C391" s="1"/>
      <c r="D391" s="1"/>
      <c r="E391" s="1"/>
      <c r="F391" s="1"/>
      <c r="G391" s="1"/>
      <c r="H391" s="1"/>
    </row>
    <row r="392" spans="1:8" ht="12.75">
      <c r="A392" s="1"/>
      <c r="B392" s="1"/>
      <c r="C392" s="1"/>
      <c r="D392" s="1"/>
      <c r="E392" s="1"/>
      <c r="F392" s="1"/>
      <c r="G392" s="1"/>
      <c r="H392" s="1"/>
    </row>
    <row r="393" spans="1:8" ht="12.75">
      <c r="A393" s="1"/>
      <c r="B393" s="1"/>
      <c r="C393" s="1"/>
      <c r="D393" s="1"/>
      <c r="E393" s="1"/>
      <c r="F393" s="1"/>
      <c r="G393" s="1"/>
      <c r="H393" s="1"/>
    </row>
    <row r="394" spans="1:8" ht="12.75">
      <c r="A394" s="1"/>
      <c r="B394" s="1"/>
      <c r="C394" s="1"/>
      <c r="D394" s="1"/>
      <c r="E394" s="1"/>
      <c r="F394" s="1"/>
      <c r="G394" s="1"/>
      <c r="H394" s="1"/>
    </row>
    <row r="395" spans="1:8" ht="12.75">
      <c r="A395" s="1"/>
      <c r="B395" s="1"/>
      <c r="C395" s="1"/>
      <c r="D395" s="1"/>
      <c r="E395" s="1"/>
      <c r="F395" s="1"/>
      <c r="G395" s="1"/>
      <c r="H395" s="1"/>
    </row>
    <row r="396" spans="1:8" ht="12.75">
      <c r="A396" s="1"/>
      <c r="B396" s="1"/>
      <c r="C396" s="1"/>
      <c r="D396" s="1"/>
      <c r="E396" s="1"/>
      <c r="F396" s="1"/>
      <c r="G396" s="1"/>
      <c r="H396" s="1"/>
    </row>
    <row r="397" spans="1:8" ht="12.75">
      <c r="A397" s="1"/>
      <c r="B397" s="1"/>
      <c r="C397" s="1"/>
      <c r="D397" s="1"/>
      <c r="E397" s="1"/>
      <c r="F397" s="1"/>
      <c r="G397" s="1"/>
      <c r="H397" s="1"/>
    </row>
    <row r="398" spans="1:8" ht="12.75">
      <c r="A398" s="1"/>
      <c r="B398" s="1"/>
      <c r="C398" s="1"/>
      <c r="D398" s="1"/>
      <c r="E398" s="1"/>
      <c r="F398" s="1"/>
      <c r="G398" s="1"/>
      <c r="H398" s="1"/>
    </row>
    <row r="399" spans="1:8" ht="12.75">
      <c r="A399" s="1"/>
      <c r="B399" s="1"/>
      <c r="C399" s="1"/>
      <c r="D399" s="1"/>
      <c r="E399" s="1"/>
      <c r="F399" s="1"/>
      <c r="G399" s="1"/>
      <c r="H399" s="1"/>
    </row>
    <row r="400" spans="1:8" ht="12.75">
      <c r="A400" s="1"/>
      <c r="B400" s="1"/>
      <c r="C400" s="1"/>
      <c r="D400" s="1"/>
      <c r="E400" s="1"/>
      <c r="F400" s="1"/>
      <c r="G400" s="1"/>
      <c r="H400" s="1"/>
    </row>
    <row r="401" spans="1:8" ht="12.75">
      <c r="A401" s="1"/>
      <c r="B401" s="1"/>
      <c r="C401" s="1"/>
      <c r="D401" s="1"/>
      <c r="E401" s="1"/>
      <c r="F401" s="1"/>
      <c r="G401" s="1"/>
      <c r="H401" s="1"/>
    </row>
    <row r="402" spans="1:8" ht="12.75">
      <c r="A402" s="1"/>
      <c r="B402" s="1"/>
      <c r="C402" s="1"/>
      <c r="D402" s="1"/>
      <c r="E402" s="1"/>
      <c r="F402" s="1"/>
      <c r="G402" s="1"/>
      <c r="H402" s="1"/>
    </row>
    <row r="403" spans="1:8" ht="12.75">
      <c r="A403" s="1"/>
      <c r="B403" s="1"/>
      <c r="C403" s="1"/>
      <c r="D403" s="1"/>
      <c r="E403" s="1"/>
      <c r="F403" s="1"/>
      <c r="G403" s="1"/>
      <c r="H403" s="1"/>
    </row>
    <row r="404" spans="1:8" ht="12.75">
      <c r="A404" s="1"/>
      <c r="B404" s="1"/>
      <c r="C404" s="1"/>
      <c r="D404" s="1"/>
      <c r="E404" s="1"/>
      <c r="F404" s="1"/>
      <c r="G404" s="1"/>
      <c r="H404" s="1"/>
    </row>
    <row r="405" spans="1:8" ht="12.75">
      <c r="A405" s="1"/>
      <c r="B405" s="1"/>
      <c r="C405" s="1"/>
      <c r="D405" s="1"/>
      <c r="E405" s="1"/>
      <c r="F405" s="1"/>
      <c r="G405" s="1"/>
      <c r="H405" s="1"/>
    </row>
    <row r="406" spans="1:8" ht="12.75">
      <c r="A406" s="1"/>
      <c r="B406" s="1"/>
      <c r="C406" s="1"/>
      <c r="D406" s="1"/>
      <c r="E406" s="1"/>
      <c r="F406" s="1"/>
      <c r="G406" s="1"/>
      <c r="H406" s="1"/>
    </row>
    <row r="407" spans="1:8" ht="12.75">
      <c r="A407" s="1"/>
      <c r="B407" s="1"/>
      <c r="C407" s="1"/>
      <c r="D407" s="1"/>
      <c r="E407" s="1"/>
      <c r="F407" s="1"/>
      <c r="G407" s="1"/>
      <c r="H407" s="1"/>
    </row>
    <row r="408" spans="1:8" ht="12.75">
      <c r="A408" s="1"/>
      <c r="B408" s="1"/>
      <c r="C408" s="1"/>
      <c r="D408" s="1"/>
      <c r="E408" s="1"/>
      <c r="F408" s="1"/>
      <c r="G408" s="1"/>
      <c r="H408" s="1"/>
    </row>
    <row r="409" spans="1:8" ht="12.75">
      <c r="A409" s="1"/>
      <c r="B409" s="1"/>
      <c r="C409" s="1"/>
      <c r="D409" s="1"/>
      <c r="E409" s="1"/>
      <c r="F409" s="1"/>
      <c r="G409" s="1"/>
      <c r="H409" s="1"/>
    </row>
    <row r="410" spans="1:8" ht="12.75">
      <c r="A410" s="1"/>
      <c r="B410" s="1"/>
      <c r="C410" s="1"/>
      <c r="D410" s="1"/>
      <c r="E410" s="1"/>
      <c r="F410" s="1"/>
      <c r="G410" s="1"/>
      <c r="H410" s="1"/>
    </row>
    <row r="411" spans="1:8" ht="12.75">
      <c r="A411" s="1"/>
      <c r="B411" s="1"/>
      <c r="C411" s="1"/>
      <c r="D411" s="1"/>
      <c r="E411" s="1"/>
      <c r="F411" s="1"/>
      <c r="G411" s="1"/>
      <c r="H411" s="1"/>
    </row>
    <row r="412" spans="1:8" ht="12.75">
      <c r="A412" s="1"/>
      <c r="B412" s="1"/>
      <c r="C412" s="1"/>
      <c r="D412" s="1"/>
      <c r="E412" s="1"/>
      <c r="F412" s="1"/>
      <c r="G412" s="1"/>
      <c r="H412" s="1"/>
    </row>
    <row r="413" spans="1:8" ht="12.75">
      <c r="A413" s="1"/>
      <c r="B413" s="1"/>
      <c r="C413" s="1"/>
      <c r="D413" s="1"/>
      <c r="E413" s="1"/>
      <c r="F413" s="1"/>
      <c r="G413" s="1"/>
      <c r="H413" s="1"/>
    </row>
    <row r="414" spans="1:8" ht="12.75">
      <c r="A414" s="1"/>
      <c r="B414" s="1"/>
      <c r="C414" s="1"/>
      <c r="D414" s="1"/>
      <c r="E414" s="1"/>
      <c r="F414" s="1"/>
      <c r="G414" s="1"/>
      <c r="H414" s="1"/>
    </row>
    <row r="415" spans="1:8" ht="12.75">
      <c r="A415" s="1"/>
      <c r="B415" s="1"/>
      <c r="C415" s="1"/>
      <c r="D415" s="1"/>
      <c r="E415" s="1"/>
      <c r="F415" s="1"/>
      <c r="G415" s="1"/>
      <c r="H415" s="1"/>
    </row>
    <row r="416" spans="1:8" ht="12.75">
      <c r="A416" s="1"/>
      <c r="B416" s="1"/>
      <c r="C416" s="1"/>
      <c r="D416" s="1"/>
      <c r="E416" s="1"/>
      <c r="F416" s="1"/>
      <c r="G416" s="1"/>
      <c r="H416" s="1"/>
    </row>
    <row r="417" spans="1:8" ht="12.75">
      <c r="A417" s="1"/>
      <c r="B417" s="1"/>
      <c r="C417" s="1"/>
      <c r="D417" s="1"/>
      <c r="E417" s="1"/>
      <c r="F417" s="1"/>
      <c r="G417" s="1"/>
      <c r="H417" s="1"/>
    </row>
    <row r="418" spans="1:8" ht="12.75">
      <c r="A418" s="1"/>
      <c r="B418" s="1"/>
      <c r="C418" s="1"/>
      <c r="D418" s="1"/>
      <c r="E418" s="1"/>
      <c r="F418" s="1"/>
      <c r="G418" s="1"/>
      <c r="H418" s="1"/>
    </row>
    <row r="419" spans="1:8" ht="12.75">
      <c r="A419" s="1"/>
      <c r="B419" s="1"/>
      <c r="C419" s="1"/>
      <c r="D419" s="1"/>
      <c r="E419" s="1"/>
      <c r="F419" s="1"/>
      <c r="G419" s="1"/>
      <c r="H419" s="1"/>
    </row>
    <row r="420" spans="1:8" ht="12.75">
      <c r="A420" s="1"/>
      <c r="B420" s="1"/>
      <c r="C420" s="1"/>
      <c r="D420" s="1"/>
      <c r="E420" s="1"/>
      <c r="F420" s="1"/>
      <c r="G420" s="1"/>
      <c r="H420" s="1"/>
    </row>
    <row r="421" spans="1:8" ht="12.75">
      <c r="A421" s="1"/>
      <c r="B421" s="1"/>
      <c r="C421" s="1"/>
      <c r="D421" s="1"/>
      <c r="E421" s="1"/>
      <c r="F421" s="1"/>
      <c r="G421" s="1"/>
      <c r="H421" s="1"/>
    </row>
    <row r="422" spans="1:8" ht="12.75">
      <c r="A422" s="1"/>
      <c r="B422" s="1"/>
      <c r="C422" s="1"/>
      <c r="D422" s="1"/>
      <c r="E422" s="1"/>
      <c r="F422" s="1"/>
      <c r="G422" s="1"/>
      <c r="H422" s="1"/>
    </row>
    <row r="423" spans="1:8" ht="12.75">
      <c r="A423" s="1"/>
      <c r="B423" s="1"/>
      <c r="C423" s="1"/>
      <c r="D423" s="1"/>
      <c r="E423" s="1"/>
      <c r="F423" s="1"/>
      <c r="G423" s="1"/>
      <c r="H423" s="1"/>
    </row>
    <row r="424" spans="1:8" ht="12.75">
      <c r="A424" s="1"/>
      <c r="B424" s="1"/>
      <c r="C424" s="1"/>
      <c r="D424" s="1"/>
      <c r="E424" s="1"/>
      <c r="F424" s="1"/>
      <c r="G424" s="1"/>
      <c r="H424" s="1"/>
    </row>
    <row r="425" spans="1:8" ht="12.75">
      <c r="A425" s="1"/>
      <c r="B425" s="1"/>
      <c r="C425" s="1"/>
      <c r="D425" s="1"/>
      <c r="E425" s="1"/>
      <c r="F425" s="1"/>
      <c r="G425" s="1"/>
      <c r="H425" s="1"/>
    </row>
    <row r="426" spans="1:8" ht="12.75">
      <c r="A426" s="1"/>
      <c r="B426" s="1"/>
      <c r="C426" s="1"/>
      <c r="D426" s="1"/>
      <c r="E426" s="1"/>
      <c r="F426" s="1"/>
      <c r="G426" s="1"/>
      <c r="H426" s="1"/>
    </row>
    <row r="427" spans="1:8" ht="12.75">
      <c r="A427" s="1"/>
      <c r="B427" s="1"/>
      <c r="C427" s="1"/>
      <c r="D427" s="1"/>
      <c r="E427" s="1"/>
      <c r="F427" s="1"/>
      <c r="G427" s="1"/>
      <c r="H427" s="1"/>
    </row>
    <row r="428" spans="1:8" ht="12.75">
      <c r="A428" s="1"/>
      <c r="B428" s="1"/>
      <c r="C428" s="1"/>
      <c r="D428" s="1"/>
      <c r="E428" s="1"/>
      <c r="F428" s="1"/>
      <c r="G428" s="1"/>
      <c r="H428" s="1"/>
    </row>
    <row r="429" spans="1:8" ht="12.75">
      <c r="A429" s="1"/>
      <c r="B429" s="1"/>
      <c r="C429" s="1"/>
      <c r="D429" s="1"/>
      <c r="E429" s="1"/>
      <c r="F429" s="1"/>
      <c r="G429" s="1"/>
      <c r="H429" s="1"/>
    </row>
    <row r="430" spans="1:8" ht="12.75">
      <c r="A430" s="1"/>
      <c r="B430" s="1"/>
      <c r="C430" s="1"/>
      <c r="D430" s="1"/>
      <c r="E430" s="1"/>
      <c r="F430" s="1"/>
      <c r="G430" s="1"/>
      <c r="H430" s="1"/>
    </row>
    <row r="431" spans="1:8" ht="12.75">
      <c r="A431" s="1"/>
      <c r="B431" s="1"/>
      <c r="C431" s="1"/>
      <c r="D431" s="1"/>
      <c r="E431" s="1"/>
      <c r="F431" s="1"/>
      <c r="G431" s="1"/>
      <c r="H431" s="1"/>
    </row>
    <row r="432" spans="1:8" ht="12.75">
      <c r="A432" s="1"/>
      <c r="B432" s="1"/>
      <c r="C432" s="1"/>
      <c r="D432" s="1"/>
      <c r="E432" s="1"/>
      <c r="F432" s="1"/>
      <c r="G432" s="1"/>
      <c r="H432" s="1"/>
    </row>
    <row r="433" spans="1:8" ht="12.75">
      <c r="A433" s="1"/>
      <c r="B433" s="1"/>
      <c r="C433" s="1"/>
      <c r="D433" s="1"/>
      <c r="E433" s="1"/>
      <c r="F433" s="1"/>
      <c r="G433" s="1"/>
      <c r="H433" s="1"/>
    </row>
    <row r="434" spans="1:8" ht="12.75">
      <c r="A434" s="1"/>
      <c r="B434" s="1"/>
      <c r="C434" s="1"/>
      <c r="D434" s="1"/>
      <c r="E434" s="1"/>
      <c r="F434" s="1"/>
      <c r="G434" s="1"/>
      <c r="H434" s="1"/>
    </row>
    <row r="435" spans="1:8" ht="12.75">
      <c r="A435" s="1"/>
      <c r="B435" s="1"/>
      <c r="C435" s="1"/>
      <c r="D435" s="1"/>
      <c r="E435" s="1"/>
      <c r="F435" s="1"/>
      <c r="G435" s="1"/>
      <c r="H435" s="1"/>
    </row>
    <row r="436" spans="1:8" ht="12.75">
      <c r="A436" s="1"/>
      <c r="B436" s="1"/>
      <c r="C436" s="1"/>
      <c r="D436" s="1"/>
      <c r="E436" s="1"/>
      <c r="F436" s="1"/>
      <c r="G436" s="1"/>
      <c r="H436" s="1"/>
    </row>
    <row r="437" spans="1:8" ht="12.75">
      <c r="A437" s="1"/>
      <c r="B437" s="1"/>
      <c r="C437" s="1"/>
      <c r="D437" s="1"/>
      <c r="E437" s="1"/>
      <c r="F437" s="1"/>
      <c r="G437" s="1"/>
      <c r="H437" s="1"/>
    </row>
    <row r="438" spans="1:8" ht="12.75">
      <c r="A438" s="1"/>
      <c r="B438" s="1"/>
      <c r="C438" s="1"/>
      <c r="D438" s="1"/>
      <c r="E438" s="1"/>
      <c r="F438" s="1"/>
      <c r="G438" s="1"/>
      <c r="H438" s="1"/>
    </row>
    <row r="439" spans="1:8" ht="12.75">
      <c r="A439" s="1"/>
      <c r="B439" s="1"/>
      <c r="C439" s="1"/>
      <c r="D439" s="1"/>
      <c r="E439" s="1"/>
      <c r="F439" s="1"/>
      <c r="G439" s="1"/>
      <c r="H439" s="1"/>
    </row>
    <row r="440" spans="1:8" ht="12.75">
      <c r="A440" s="1"/>
      <c r="B440" s="1"/>
      <c r="C440" s="1"/>
      <c r="D440" s="1"/>
      <c r="E440" s="1"/>
      <c r="F440" s="1"/>
      <c r="G440" s="1"/>
      <c r="H440" s="1"/>
    </row>
    <row r="441" spans="1:8" ht="12.75">
      <c r="A441" s="1"/>
      <c r="B441" s="1"/>
      <c r="C441" s="1"/>
      <c r="D441" s="1"/>
      <c r="E441" s="1"/>
      <c r="F441" s="1"/>
      <c r="G441" s="1"/>
      <c r="H441" s="1"/>
    </row>
    <row r="442" spans="1:8" ht="12.75">
      <c r="A442" s="1"/>
      <c r="B442" s="1"/>
      <c r="C442" s="1"/>
      <c r="D442" s="1"/>
      <c r="E442" s="1"/>
      <c r="F442" s="1"/>
      <c r="G442" s="1"/>
      <c r="H442" s="1"/>
    </row>
    <row r="443" spans="1:8" ht="12.75">
      <c r="A443" s="1"/>
      <c r="B443" s="1"/>
      <c r="C443" s="1"/>
      <c r="D443" s="1"/>
      <c r="E443" s="1"/>
      <c r="F443" s="1"/>
      <c r="G443" s="1"/>
      <c r="H443" s="1"/>
    </row>
    <row r="444" spans="1:8" ht="12.75">
      <c r="A444" s="1"/>
      <c r="B444" s="1"/>
      <c r="C444" s="1"/>
      <c r="D444" s="1"/>
      <c r="E444" s="1"/>
      <c r="F444" s="1"/>
      <c r="G444" s="1"/>
      <c r="H444" s="1"/>
    </row>
    <row r="445" spans="1:8" ht="12.75">
      <c r="A445" s="1"/>
      <c r="B445" s="1"/>
      <c r="C445" s="1"/>
      <c r="D445" s="1"/>
      <c r="E445" s="1"/>
      <c r="F445" s="1"/>
      <c r="G445" s="1"/>
      <c r="H445" s="1"/>
    </row>
    <row r="446" spans="1:8" ht="12.75">
      <c r="A446" s="1"/>
      <c r="B446" s="1"/>
      <c r="C446" s="1"/>
      <c r="D446" s="1"/>
      <c r="E446" s="1"/>
      <c r="F446" s="1"/>
      <c r="G446" s="1"/>
      <c r="H446" s="1"/>
    </row>
    <row r="447" spans="1:8" ht="12.75">
      <c r="A447" s="1"/>
      <c r="B447" s="1"/>
      <c r="C447" s="1"/>
      <c r="D447" s="1"/>
      <c r="E447" s="1"/>
      <c r="F447" s="1"/>
      <c r="G447" s="1"/>
      <c r="H447" s="1"/>
    </row>
    <row r="448" spans="1:8" ht="12.75">
      <c r="A448" s="1"/>
      <c r="B448" s="1"/>
      <c r="C448" s="1"/>
      <c r="D448" s="1"/>
      <c r="E448" s="1"/>
      <c r="F448" s="1"/>
      <c r="G448" s="1"/>
      <c r="H448" s="1"/>
    </row>
    <row r="449" spans="1:8" ht="12.75">
      <c r="A449" s="1"/>
      <c r="B449" s="1"/>
      <c r="C449" s="1"/>
      <c r="D449" s="1"/>
      <c r="E449" s="1"/>
      <c r="F449" s="1"/>
      <c r="G449" s="1"/>
      <c r="H449" s="1"/>
    </row>
    <row r="450" spans="1:8" ht="12.75">
      <c r="A450" s="1"/>
      <c r="B450" s="1"/>
      <c r="C450" s="1"/>
      <c r="D450" s="1"/>
      <c r="E450" s="1"/>
      <c r="F450" s="1"/>
      <c r="G450" s="1"/>
      <c r="H450" s="1"/>
    </row>
    <row r="451" spans="1:8" ht="12.75">
      <c r="A451" s="1"/>
      <c r="B451" s="1"/>
      <c r="C451" s="1"/>
      <c r="D451" s="1"/>
      <c r="E451" s="1"/>
      <c r="F451" s="1"/>
      <c r="G451" s="1"/>
      <c r="H451" s="1"/>
    </row>
    <row r="452" spans="1:8" ht="12.75">
      <c r="A452" s="1"/>
      <c r="B452" s="1"/>
      <c r="C452" s="1"/>
      <c r="D452" s="1"/>
      <c r="E452" s="1"/>
      <c r="F452" s="1"/>
      <c r="G452" s="1"/>
      <c r="H452" s="1"/>
    </row>
    <row r="453" spans="1:8" ht="12.75">
      <c r="A453" s="1"/>
      <c r="B453" s="1"/>
      <c r="C453" s="1"/>
      <c r="D453" s="1"/>
      <c r="E453" s="1"/>
      <c r="F453" s="1"/>
      <c r="G453" s="1"/>
      <c r="H453" s="1"/>
    </row>
    <row r="454" spans="1:8" ht="12.75">
      <c r="A454" s="1"/>
      <c r="B454" s="1"/>
      <c r="C454" s="1"/>
      <c r="D454" s="1"/>
      <c r="E454" s="1"/>
      <c r="F454" s="1"/>
      <c r="G454" s="1"/>
      <c r="H454" s="1"/>
    </row>
    <row r="455" spans="1:8" ht="12.75">
      <c r="A455" s="1"/>
      <c r="B455" s="1"/>
      <c r="C455" s="1"/>
      <c r="D455" s="1"/>
      <c r="E455" s="1"/>
      <c r="F455" s="1"/>
      <c r="G455" s="1"/>
      <c r="H455" s="1"/>
    </row>
    <row r="456" spans="1:8" ht="12.75">
      <c r="A456" s="1"/>
      <c r="B456" s="1"/>
      <c r="C456" s="1"/>
      <c r="D456" s="1"/>
      <c r="E456" s="1"/>
      <c r="F456" s="1"/>
      <c r="G456" s="1"/>
      <c r="H456" s="1"/>
    </row>
    <row r="457" spans="1:8" ht="12.75">
      <c r="A457" s="1"/>
      <c r="B457" s="1"/>
      <c r="C457" s="1"/>
      <c r="D457" s="1"/>
      <c r="E457" s="1"/>
      <c r="F457" s="1"/>
      <c r="G457" s="1"/>
      <c r="H457" s="1"/>
    </row>
    <row r="458" spans="1:8" ht="12.75">
      <c r="A458" s="1"/>
      <c r="B458" s="1"/>
      <c r="C458" s="1"/>
      <c r="D458" s="1"/>
      <c r="E458" s="1"/>
      <c r="F458" s="1"/>
      <c r="G458" s="1"/>
      <c r="H458" s="1"/>
    </row>
    <row r="459" spans="1:8" ht="12.75">
      <c r="A459" s="1"/>
      <c r="B459" s="1"/>
      <c r="C459" s="1"/>
      <c r="D459" s="1"/>
      <c r="E459" s="1"/>
      <c r="F459" s="1"/>
      <c r="G459" s="1"/>
      <c r="H459" s="1"/>
    </row>
    <row r="460" spans="1:8" ht="12.75">
      <c r="A460" s="1"/>
      <c r="B460" s="1"/>
      <c r="C460" s="1"/>
      <c r="D460" s="1"/>
      <c r="E460" s="1"/>
      <c r="F460" s="1"/>
      <c r="G460" s="1"/>
      <c r="H460" s="1"/>
    </row>
    <row r="461" spans="1:8" ht="12.75">
      <c r="A461" s="1"/>
      <c r="B461" s="1"/>
      <c r="C461" s="1"/>
      <c r="D461" s="1"/>
      <c r="E461" s="1"/>
      <c r="F461" s="1"/>
      <c r="G461" s="1"/>
      <c r="H461" s="1"/>
    </row>
    <row r="462" spans="1:8" ht="12.75">
      <c r="A462" s="1"/>
      <c r="B462" s="1"/>
      <c r="C462" s="1"/>
      <c r="D462" s="1"/>
      <c r="E462" s="1"/>
      <c r="F462" s="1"/>
      <c r="G462" s="1"/>
      <c r="H462" s="1"/>
    </row>
    <row r="463" spans="1:8" ht="12.75">
      <c r="A463" s="1"/>
      <c r="B463" s="1"/>
      <c r="C463" s="1"/>
      <c r="D463" s="1"/>
      <c r="E463" s="1"/>
      <c r="F463" s="1"/>
      <c r="G463" s="1"/>
      <c r="H463" s="1"/>
    </row>
    <row r="464" spans="1:8" ht="12.75">
      <c r="A464" s="1"/>
      <c r="B464" s="1"/>
      <c r="C464" s="1"/>
      <c r="D464" s="1"/>
      <c r="E464" s="1"/>
      <c r="F464" s="1"/>
      <c r="G464" s="1"/>
      <c r="H464" s="1"/>
    </row>
    <row r="465" spans="1:8" ht="12.75">
      <c r="A465" s="1"/>
      <c r="B465" s="1"/>
      <c r="C465" s="1"/>
      <c r="D465" s="1"/>
      <c r="E465" s="1"/>
      <c r="F465" s="1"/>
      <c r="G465" s="1"/>
      <c r="H465" s="1"/>
    </row>
    <row r="466" spans="1:8" ht="12.75">
      <c r="A466" s="1"/>
      <c r="B466" s="1"/>
      <c r="C466" s="1"/>
      <c r="D466" s="1"/>
      <c r="E466" s="1"/>
      <c r="F466" s="1"/>
      <c r="G466" s="1"/>
      <c r="H466" s="1"/>
    </row>
    <row r="467" spans="1:8" ht="12.75">
      <c r="A467" s="1"/>
      <c r="B467" s="1"/>
      <c r="C467" s="1"/>
      <c r="D467" s="1"/>
      <c r="E467" s="1"/>
      <c r="F467" s="1"/>
      <c r="G467" s="1"/>
      <c r="H467" s="1"/>
    </row>
    <row r="468" spans="1:8" ht="12.75">
      <c r="A468" s="1"/>
      <c r="B468" s="1"/>
      <c r="C468" s="1"/>
      <c r="D468" s="1"/>
      <c r="E468" s="1"/>
      <c r="F468" s="1"/>
      <c r="G468" s="1"/>
      <c r="H468" s="1"/>
    </row>
    <row r="469" spans="1:8" ht="12.75">
      <c r="A469" s="1"/>
      <c r="B469" s="1"/>
      <c r="C469" s="1"/>
      <c r="D469" s="1"/>
      <c r="E469" s="1"/>
      <c r="F469" s="1"/>
      <c r="G469" s="1"/>
      <c r="H469" s="1"/>
    </row>
    <row r="470" spans="1:8" ht="12.75">
      <c r="A470" s="1"/>
      <c r="B470" s="1"/>
      <c r="C470" s="1"/>
      <c r="D470" s="1"/>
      <c r="E470" s="1"/>
      <c r="F470" s="1"/>
      <c r="G470" s="1"/>
      <c r="H470" s="1"/>
    </row>
    <row r="471" spans="1:8" ht="12.75">
      <c r="A471" s="1"/>
      <c r="B471" s="1"/>
      <c r="C471" s="1"/>
      <c r="D471" s="1"/>
      <c r="E471" s="1"/>
      <c r="F471" s="1"/>
      <c r="G471" s="1"/>
      <c r="H471" s="1"/>
    </row>
    <row r="472" spans="1:8" ht="12.75">
      <c r="A472" s="1"/>
      <c r="B472" s="1"/>
      <c r="C472" s="1"/>
      <c r="D472" s="1"/>
      <c r="E472" s="1"/>
      <c r="F472" s="1"/>
      <c r="G472" s="1"/>
      <c r="H472" s="1"/>
    </row>
    <row r="473" spans="1:8" ht="12.75">
      <c r="A473" s="1"/>
      <c r="B473" s="1"/>
      <c r="C473" s="1"/>
      <c r="D473" s="1"/>
      <c r="E473" s="1"/>
      <c r="F473" s="1"/>
      <c r="G473" s="1"/>
      <c r="H473" s="1"/>
    </row>
    <row r="474" spans="1:8" ht="12.75">
      <c r="A474" s="1"/>
      <c r="B474" s="1"/>
      <c r="C474" s="1"/>
      <c r="D474" s="1"/>
      <c r="E474" s="1"/>
      <c r="F474" s="1"/>
      <c r="G474" s="1"/>
      <c r="H474" s="1"/>
    </row>
    <row r="475" spans="1:8" ht="12.75">
      <c r="A475" s="1"/>
      <c r="B475" s="1"/>
      <c r="C475" s="1"/>
      <c r="D475" s="1"/>
      <c r="E475" s="1"/>
      <c r="F475" s="1"/>
      <c r="G475" s="1"/>
      <c r="H475" s="1"/>
    </row>
    <row r="476" spans="1:8" ht="12.75">
      <c r="A476" s="1"/>
      <c r="B476" s="1"/>
      <c r="C476" s="1"/>
      <c r="D476" s="1"/>
      <c r="E476" s="1"/>
      <c r="F476" s="1"/>
      <c r="G476" s="1"/>
      <c r="H476" s="1"/>
    </row>
    <row r="477" spans="1:8" ht="12.75">
      <c r="A477" s="1"/>
      <c r="B477" s="1"/>
      <c r="C477" s="1"/>
      <c r="D477" s="1"/>
      <c r="E477" s="1"/>
      <c r="F477" s="1"/>
      <c r="G477" s="1"/>
      <c r="H477" s="1"/>
    </row>
    <row r="478" spans="1:8" ht="12.75">
      <c r="A478" s="1"/>
      <c r="B478" s="1"/>
      <c r="C478" s="1"/>
      <c r="D478" s="1"/>
      <c r="E478" s="1"/>
      <c r="F478" s="1"/>
      <c r="G478" s="1"/>
      <c r="H478" s="1"/>
    </row>
    <row r="479" spans="1:8" ht="12.75">
      <c r="A479" s="1"/>
      <c r="B479" s="1"/>
      <c r="C479" s="1"/>
      <c r="D479" s="1"/>
      <c r="E479" s="1"/>
      <c r="F479" s="1"/>
      <c r="G479" s="1"/>
      <c r="H479" s="1"/>
    </row>
    <row r="480" spans="1:8" ht="12.75">
      <c r="A480" s="1"/>
      <c r="B480" s="1"/>
      <c r="C480" s="1"/>
      <c r="D480" s="1"/>
      <c r="E480" s="1"/>
      <c r="F480" s="1"/>
      <c r="G480" s="1"/>
      <c r="H480" s="1"/>
    </row>
    <row r="481" spans="1:8" ht="12.75">
      <c r="A481" s="1"/>
      <c r="B481" s="1"/>
      <c r="C481" s="1"/>
      <c r="D481" s="1"/>
      <c r="E481" s="1"/>
      <c r="F481" s="1"/>
      <c r="G481" s="1"/>
      <c r="H481" s="1"/>
    </row>
    <row r="482" spans="1:8" ht="12.75">
      <c r="A482" s="1"/>
      <c r="B482" s="1"/>
      <c r="C482" s="1"/>
      <c r="D482" s="1"/>
      <c r="E482" s="1"/>
      <c r="F482" s="1"/>
      <c r="G482" s="1"/>
      <c r="H482" s="1"/>
    </row>
    <row r="483" spans="1:8" ht="12.75">
      <c r="A483" s="1"/>
      <c r="B483" s="1"/>
      <c r="C483" s="1"/>
      <c r="D483" s="1"/>
      <c r="E483" s="1"/>
      <c r="F483" s="1"/>
      <c r="G483" s="1"/>
      <c r="H483" s="1"/>
    </row>
    <row r="484" spans="1:8" ht="12.75">
      <c r="A484" s="1"/>
      <c r="B484" s="1"/>
      <c r="C484" s="1"/>
      <c r="D484" s="1"/>
      <c r="E484" s="1"/>
      <c r="F484" s="1"/>
      <c r="G484" s="1"/>
      <c r="H484" s="1"/>
    </row>
    <row r="485" spans="1:8" ht="12.75">
      <c r="A485" s="1"/>
      <c r="B485" s="1"/>
      <c r="C485" s="1"/>
      <c r="D485" s="1"/>
      <c r="E485" s="1"/>
      <c r="F485" s="1"/>
      <c r="G485" s="1"/>
      <c r="H485" s="1"/>
    </row>
    <row r="486" spans="1:8" ht="12.75">
      <c r="A486" s="1"/>
      <c r="B486" s="1"/>
      <c r="C486" s="1"/>
      <c r="D486" s="1"/>
      <c r="E486" s="1"/>
      <c r="F486" s="1"/>
      <c r="G486" s="1"/>
      <c r="H486" s="1"/>
    </row>
    <row r="487" spans="1:8" ht="12.75">
      <c r="A487" s="1"/>
      <c r="B487" s="1"/>
      <c r="C487" s="1"/>
      <c r="D487" s="1"/>
      <c r="E487" s="1"/>
      <c r="F487" s="1"/>
      <c r="G487" s="1"/>
      <c r="H487" s="1"/>
    </row>
    <row r="488" spans="1:8" ht="12.75">
      <c r="A488" s="1"/>
      <c r="B488" s="1"/>
      <c r="C488" s="1"/>
      <c r="D488" s="1"/>
      <c r="E488" s="1"/>
      <c r="F488" s="1"/>
      <c r="G488" s="1"/>
      <c r="H488" s="1"/>
    </row>
    <row r="489" spans="1:8" ht="12.75">
      <c r="A489" s="1"/>
      <c r="B489" s="1"/>
      <c r="C489" s="1"/>
      <c r="D489" s="1"/>
      <c r="E489" s="1"/>
      <c r="F489" s="1"/>
      <c r="G489" s="1"/>
      <c r="H489" s="1"/>
    </row>
    <row r="490" spans="1:8" ht="12.75">
      <c r="A490" s="1"/>
      <c r="B490" s="1"/>
      <c r="C490" s="1"/>
      <c r="D490" s="1"/>
      <c r="E490" s="1"/>
      <c r="F490" s="1"/>
      <c r="G490" s="1"/>
      <c r="H490" s="1"/>
    </row>
    <row r="491" spans="1:8" ht="12.75">
      <c r="A491" s="1"/>
      <c r="B491" s="1"/>
      <c r="C491" s="1"/>
      <c r="D491" s="1"/>
      <c r="E491" s="1"/>
      <c r="F491" s="1"/>
      <c r="G491" s="1"/>
      <c r="H491" s="1"/>
    </row>
    <row r="492" spans="1:8" ht="12.75">
      <c r="A492" s="1"/>
      <c r="B492" s="1"/>
      <c r="C492" s="1"/>
      <c r="D492" s="1"/>
      <c r="E492" s="1"/>
      <c r="F492" s="1"/>
      <c r="G492" s="1"/>
      <c r="H492" s="1"/>
    </row>
    <row r="493" spans="1:8" ht="12.75">
      <c r="A493" s="1"/>
      <c r="B493" s="1"/>
      <c r="C493" s="1"/>
      <c r="D493" s="1"/>
      <c r="E493" s="1"/>
      <c r="F493" s="1"/>
      <c r="G493" s="1"/>
      <c r="H493" s="1"/>
    </row>
    <row r="494" spans="1:8" ht="12.75">
      <c r="A494" s="1"/>
      <c r="B494" s="1"/>
      <c r="C494" s="1"/>
      <c r="D494" s="1"/>
      <c r="E494" s="1"/>
      <c r="F494" s="1"/>
      <c r="G494" s="1"/>
      <c r="H494" s="1"/>
    </row>
    <row r="495" spans="1:8" ht="12.75">
      <c r="A495" s="1"/>
      <c r="B495" s="1"/>
      <c r="C495" s="1"/>
      <c r="D495" s="1"/>
      <c r="E495" s="1"/>
      <c r="F495" s="1"/>
      <c r="G495" s="1"/>
      <c r="H495" s="1"/>
    </row>
    <row r="496" spans="1:8" ht="12.75">
      <c r="A496" s="1"/>
      <c r="B496" s="1"/>
      <c r="C496" s="1"/>
      <c r="D496" s="1"/>
      <c r="E496" s="1"/>
      <c r="F496" s="1"/>
      <c r="G496" s="1"/>
      <c r="H496" s="1"/>
    </row>
    <row r="497" spans="1:8" ht="12.75">
      <c r="A497" s="1"/>
      <c r="B497" s="1"/>
      <c r="C497" s="1"/>
      <c r="D497" s="1"/>
      <c r="E497" s="1"/>
      <c r="F497" s="1"/>
      <c r="G497" s="1"/>
      <c r="H497" s="1"/>
    </row>
    <row r="498" spans="1:8" ht="12.75">
      <c r="A498" s="1"/>
      <c r="B498" s="1"/>
      <c r="C498" s="1"/>
      <c r="D498" s="1"/>
      <c r="E498" s="1"/>
      <c r="F498" s="1"/>
      <c r="G498" s="1"/>
      <c r="H498" s="1"/>
    </row>
    <row r="499" spans="1:8" ht="12.75">
      <c r="A499" s="1"/>
      <c r="B499" s="1"/>
      <c r="C499" s="1"/>
      <c r="D499" s="1"/>
      <c r="E499" s="1"/>
      <c r="F499" s="1"/>
      <c r="G499" s="1"/>
      <c r="H499" s="1"/>
    </row>
    <row r="500" spans="1:8" ht="12.75">
      <c r="A500" s="1"/>
      <c r="B500" s="1"/>
      <c r="C500" s="1"/>
      <c r="D500" s="1"/>
      <c r="E500" s="1"/>
      <c r="F500" s="1"/>
      <c r="G500" s="1"/>
      <c r="H500" s="1"/>
    </row>
    <row r="501" spans="1:8" ht="12.75">
      <c r="A501" s="1"/>
      <c r="B501" s="1"/>
      <c r="C501" s="1"/>
      <c r="D501" s="1"/>
      <c r="E501" s="1"/>
      <c r="F501" s="1"/>
      <c r="G501" s="1"/>
      <c r="H501" s="1"/>
    </row>
    <row r="502" spans="1:8" ht="12.75">
      <c r="A502" s="1"/>
      <c r="B502" s="1"/>
      <c r="C502" s="1"/>
      <c r="D502" s="1"/>
      <c r="E502" s="1"/>
      <c r="F502" s="1"/>
      <c r="G502" s="1"/>
      <c r="H502" s="1"/>
    </row>
    <row r="503" spans="1:8" ht="12.75">
      <c r="A503" s="1"/>
      <c r="B503" s="1"/>
      <c r="C503" s="1"/>
      <c r="D503" s="1"/>
      <c r="E503" s="1"/>
      <c r="F503" s="1"/>
      <c r="G503" s="1"/>
      <c r="H503" s="1"/>
    </row>
    <row r="504" spans="1:8" ht="12.75">
      <c r="A504" s="1"/>
      <c r="B504" s="1"/>
      <c r="C504" s="1"/>
      <c r="D504" s="1"/>
      <c r="E504" s="1"/>
      <c r="F504" s="1"/>
      <c r="G504" s="1"/>
      <c r="H504" s="1"/>
    </row>
    <row r="505" spans="1:8" ht="12.75">
      <c r="A505" s="1"/>
      <c r="B505" s="1"/>
      <c r="C505" s="1"/>
      <c r="D505" s="1"/>
      <c r="E505" s="1"/>
      <c r="F505" s="1"/>
      <c r="G505" s="1"/>
      <c r="H505" s="1"/>
    </row>
    <row r="506" spans="1:8" ht="12.75">
      <c r="A506" s="1"/>
      <c r="B506" s="1"/>
      <c r="C506" s="1"/>
      <c r="D506" s="1"/>
      <c r="E506" s="1"/>
      <c r="F506" s="1"/>
      <c r="G506" s="1"/>
      <c r="H506" s="1"/>
    </row>
    <row r="507" spans="1:8" ht="12.75">
      <c r="A507" s="1"/>
      <c r="B507" s="1"/>
      <c r="C507" s="1"/>
      <c r="D507" s="1"/>
      <c r="E507" s="1"/>
      <c r="F507" s="1"/>
      <c r="G507" s="1"/>
      <c r="H507" s="1"/>
    </row>
    <row r="508" spans="1:8" ht="12.75">
      <c r="A508" s="1"/>
      <c r="B508" s="1"/>
      <c r="C508" s="1"/>
      <c r="D508" s="1"/>
      <c r="E508" s="1"/>
      <c r="F508" s="1"/>
      <c r="G508" s="1"/>
      <c r="H508" s="1"/>
    </row>
    <row r="509" spans="1:8" ht="12.75">
      <c r="A509" s="1"/>
      <c r="B509" s="1"/>
      <c r="C509" s="1"/>
      <c r="D509" s="1"/>
      <c r="E509" s="1"/>
      <c r="F509" s="1"/>
      <c r="G509" s="1"/>
      <c r="H509" s="1"/>
    </row>
    <row r="510" spans="1:8" ht="12.75">
      <c r="A510" s="1"/>
      <c r="B510" s="1"/>
      <c r="C510" s="1"/>
      <c r="D510" s="1"/>
      <c r="E510" s="1"/>
      <c r="F510" s="1"/>
      <c r="G510" s="1"/>
      <c r="H510" s="1"/>
    </row>
    <row r="511" spans="1:8" ht="12.75">
      <c r="A511" s="1"/>
      <c r="B511" s="1"/>
      <c r="C511" s="1"/>
      <c r="D511" s="1"/>
      <c r="E511" s="1"/>
      <c r="F511" s="1"/>
      <c r="G511" s="1"/>
      <c r="H511" s="1"/>
    </row>
    <row r="512" spans="1:8" ht="12.75">
      <c r="A512" s="1"/>
      <c r="B512" s="1"/>
      <c r="C512" s="1"/>
      <c r="D512" s="1"/>
      <c r="E512" s="1"/>
      <c r="F512" s="1"/>
      <c r="G512" s="1"/>
      <c r="H512" s="1"/>
    </row>
    <row r="513" spans="1:8" ht="12.75">
      <c r="A513" s="1"/>
      <c r="B513" s="1"/>
      <c r="C513" s="1"/>
      <c r="D513" s="1"/>
      <c r="E513" s="1"/>
      <c r="F513" s="1"/>
      <c r="G513" s="1"/>
      <c r="H513" s="1"/>
    </row>
    <row r="514" spans="1:8" ht="12.75">
      <c r="A514" s="1"/>
      <c r="B514" s="1"/>
      <c r="C514" s="1"/>
      <c r="D514" s="1"/>
      <c r="E514" s="1"/>
      <c r="F514" s="1"/>
      <c r="G514" s="1"/>
      <c r="H514" s="1"/>
    </row>
    <row r="515" spans="1:8" ht="12.75">
      <c r="A515" s="1"/>
      <c r="B515" s="1"/>
      <c r="C515" s="1"/>
      <c r="D515" s="1"/>
      <c r="E515" s="1"/>
      <c r="F515" s="1"/>
      <c r="G515" s="1"/>
      <c r="H515" s="1"/>
    </row>
    <row r="516" spans="1:8" ht="12.75">
      <c r="A516" s="1"/>
      <c r="B516" s="1"/>
      <c r="C516" s="1"/>
      <c r="D516" s="1"/>
      <c r="E516" s="1"/>
      <c r="F516" s="1"/>
      <c r="G516" s="1"/>
      <c r="H516" s="1"/>
    </row>
    <row r="517" spans="1:8" ht="12.75">
      <c r="A517" s="1"/>
      <c r="B517" s="1"/>
      <c r="C517" s="1"/>
      <c r="D517" s="1"/>
      <c r="E517" s="1"/>
      <c r="F517" s="1"/>
      <c r="G517" s="1"/>
      <c r="H517" s="1"/>
    </row>
    <row r="518" spans="1:8" ht="12.75">
      <c r="A518" s="1"/>
      <c r="B518" s="1"/>
      <c r="C518" s="1"/>
      <c r="D518" s="1"/>
      <c r="E518" s="1"/>
      <c r="F518" s="1"/>
      <c r="G518" s="1"/>
      <c r="H518" s="1"/>
    </row>
    <row r="519" spans="1:8" ht="12.75">
      <c r="A519" s="1"/>
      <c r="B519" s="1"/>
      <c r="C519" s="1"/>
      <c r="D519" s="1"/>
      <c r="E519" s="1"/>
      <c r="F519" s="1"/>
      <c r="G519" s="1"/>
      <c r="H519" s="1"/>
    </row>
    <row r="520" spans="1:8" ht="12.75">
      <c r="A520" s="1"/>
      <c r="B520" s="1"/>
      <c r="C520" s="1"/>
      <c r="D520" s="1"/>
      <c r="E520" s="1"/>
      <c r="F520" s="1"/>
      <c r="G520" s="1"/>
      <c r="H520" s="1"/>
    </row>
    <row r="521" spans="1:8" ht="12.75">
      <c r="A521" s="1"/>
      <c r="B521" s="1"/>
      <c r="C521" s="1"/>
      <c r="D521" s="1"/>
      <c r="E521" s="1"/>
      <c r="F521" s="1"/>
      <c r="G521" s="1"/>
      <c r="H521" s="1"/>
    </row>
    <row r="522" spans="1:8" ht="12.75">
      <c r="A522" s="1"/>
      <c r="B522" s="1"/>
      <c r="C522" s="1"/>
      <c r="D522" s="1"/>
      <c r="E522" s="1"/>
      <c r="F522" s="1"/>
      <c r="G522" s="1"/>
      <c r="H522" s="1"/>
    </row>
    <row r="523" spans="1:8" ht="12.75">
      <c r="A523" s="1"/>
      <c r="B523" s="1"/>
      <c r="C523" s="1"/>
      <c r="D523" s="1"/>
      <c r="E523" s="1"/>
      <c r="F523" s="1"/>
      <c r="G523" s="1"/>
      <c r="H523" s="1"/>
    </row>
    <row r="524" spans="1:8" ht="12.75">
      <c r="A524" s="1"/>
      <c r="B524" s="1"/>
      <c r="C524" s="1"/>
      <c r="D524" s="1"/>
      <c r="E524" s="1"/>
      <c r="F524" s="1"/>
      <c r="G524" s="1"/>
      <c r="H524" s="1"/>
    </row>
    <row r="525" spans="1:8" ht="12.75">
      <c r="A525" s="1"/>
      <c r="B525" s="1"/>
      <c r="C525" s="1"/>
      <c r="D525" s="1"/>
      <c r="E525" s="1"/>
      <c r="F525" s="1"/>
      <c r="G525" s="1"/>
      <c r="H525" s="1"/>
    </row>
    <row r="526" spans="1:8" ht="12.75">
      <c r="A526" s="1"/>
      <c r="B526" s="1"/>
      <c r="C526" s="1"/>
      <c r="D526" s="1"/>
      <c r="E526" s="1"/>
      <c r="F526" s="1"/>
      <c r="G526" s="1"/>
      <c r="H526" s="1"/>
    </row>
    <row r="527" spans="1:8" ht="12.75">
      <c r="A527" s="1"/>
      <c r="B527" s="1"/>
      <c r="C527" s="1"/>
      <c r="D527" s="1"/>
      <c r="E527" s="1"/>
      <c r="F527" s="1"/>
      <c r="G527" s="1"/>
      <c r="H527" s="1"/>
    </row>
    <row r="528" spans="1:8" ht="12.75">
      <c r="A528" s="1"/>
      <c r="B528" s="1"/>
      <c r="C528" s="1"/>
      <c r="D528" s="1"/>
      <c r="E528" s="1"/>
      <c r="F528" s="1"/>
      <c r="G528" s="1"/>
      <c r="H528" s="1"/>
    </row>
    <row r="529" spans="1:8" ht="12.75">
      <c r="A529" s="1"/>
      <c r="B529" s="1"/>
      <c r="C529" s="1"/>
      <c r="D529" s="1"/>
      <c r="E529" s="1"/>
      <c r="F529" s="1"/>
      <c r="G529" s="1"/>
      <c r="H529" s="1"/>
    </row>
    <row r="530" spans="1:8" ht="12.75">
      <c r="A530" s="1"/>
      <c r="B530" s="1"/>
      <c r="C530" s="1"/>
      <c r="D530" s="1"/>
      <c r="E530" s="1"/>
      <c r="F530" s="1"/>
      <c r="G530" s="1"/>
      <c r="H530" s="1"/>
    </row>
    <row r="531" spans="1:8" ht="12.75">
      <c r="A531" s="1"/>
      <c r="B531" s="1"/>
      <c r="C531" s="1"/>
      <c r="D531" s="1"/>
      <c r="E531" s="1"/>
      <c r="F531" s="1"/>
      <c r="G531" s="1"/>
      <c r="H531" s="1"/>
    </row>
    <row r="532" spans="1:8" ht="12.75">
      <c r="A532" s="1"/>
      <c r="B532" s="1"/>
      <c r="C532" s="1"/>
      <c r="D532" s="1"/>
      <c r="E532" s="1"/>
      <c r="F532" s="1"/>
      <c r="G532" s="1"/>
      <c r="H532" s="1"/>
    </row>
    <row r="533" spans="1:8" ht="12.75">
      <c r="A533" s="1"/>
      <c r="B533" s="1"/>
      <c r="C533" s="1"/>
      <c r="D533" s="1"/>
      <c r="E533" s="1"/>
      <c r="F533" s="1"/>
      <c r="G533" s="1"/>
      <c r="H533" s="1"/>
    </row>
    <row r="534" spans="1:8" ht="12.75">
      <c r="A534" s="1"/>
      <c r="B534" s="1"/>
      <c r="C534" s="1"/>
      <c r="D534" s="1"/>
      <c r="E534" s="1"/>
      <c r="F534" s="1"/>
      <c r="G534" s="1"/>
      <c r="H534" s="1"/>
    </row>
    <row r="535" spans="1:8" ht="12.75">
      <c r="A535" s="1"/>
      <c r="B535" s="1"/>
      <c r="C535" s="1"/>
      <c r="D535" s="1"/>
      <c r="E535" s="1"/>
      <c r="F535" s="1"/>
      <c r="G535" s="1"/>
      <c r="H535" s="1"/>
    </row>
    <row r="536" spans="1:8" ht="12.75">
      <c r="A536" s="1"/>
      <c r="B536" s="1"/>
      <c r="C536" s="1"/>
      <c r="D536" s="1"/>
      <c r="E536" s="1"/>
      <c r="F536" s="1"/>
      <c r="G536" s="1"/>
      <c r="H536" s="1"/>
    </row>
    <row r="537" spans="1:8" ht="12.75">
      <c r="A537" s="1"/>
      <c r="B537" s="1"/>
      <c r="C537" s="1"/>
      <c r="D537" s="1"/>
      <c r="E537" s="1"/>
      <c r="F537" s="1"/>
      <c r="G537" s="1"/>
      <c r="H537" s="1"/>
    </row>
    <row r="538" spans="1:8" ht="12.75">
      <c r="A538" s="1"/>
      <c r="B538" s="1"/>
      <c r="C538" s="1"/>
      <c r="D538" s="1"/>
      <c r="E538" s="1"/>
      <c r="F538" s="1"/>
      <c r="G538" s="1"/>
      <c r="H538" s="1"/>
    </row>
    <row r="539" spans="1:8" ht="12.75">
      <c r="A539" s="1"/>
      <c r="B539" s="1"/>
      <c r="C539" s="1"/>
      <c r="D539" s="1"/>
      <c r="E539" s="1"/>
      <c r="F539" s="1"/>
      <c r="G539" s="1"/>
      <c r="H539" s="1"/>
    </row>
    <row r="540" spans="1:8" ht="12.75">
      <c r="A540" s="1"/>
      <c r="B540" s="1"/>
      <c r="C540" s="1"/>
      <c r="D540" s="1"/>
      <c r="E540" s="1"/>
      <c r="F540" s="1"/>
      <c r="G540" s="1"/>
      <c r="H540" s="1"/>
    </row>
    <row r="541" spans="1:8" ht="12.75">
      <c r="A541" s="1"/>
      <c r="B541" s="1"/>
      <c r="C541" s="1"/>
      <c r="D541" s="1"/>
      <c r="E541" s="1"/>
      <c r="F541" s="1"/>
      <c r="G541" s="1"/>
      <c r="H541" s="1"/>
    </row>
    <row r="542" spans="1:8" ht="12.75">
      <c r="A542" s="1"/>
      <c r="B542" s="1"/>
      <c r="C542" s="1"/>
      <c r="D542" s="1"/>
      <c r="E542" s="1"/>
      <c r="F542" s="1"/>
      <c r="G542" s="1"/>
      <c r="H542" s="1"/>
    </row>
    <row r="543" spans="1:8" ht="12.75">
      <c r="A543" s="1"/>
      <c r="B543" s="1"/>
      <c r="C543" s="1"/>
      <c r="D543" s="1"/>
      <c r="E543" s="1"/>
      <c r="F543" s="1"/>
      <c r="G543" s="1"/>
      <c r="H543" s="1"/>
    </row>
    <row r="544" spans="1:8" ht="12.75">
      <c r="A544" s="1"/>
      <c r="B544" s="1"/>
      <c r="C544" s="1"/>
      <c r="D544" s="1"/>
      <c r="E544" s="1"/>
      <c r="F544" s="1"/>
      <c r="G544" s="1"/>
      <c r="H544" s="1"/>
    </row>
    <row r="545" spans="1:8" ht="12.75">
      <c r="A545" s="1"/>
      <c r="B545" s="1"/>
      <c r="C545" s="1"/>
      <c r="D545" s="1"/>
      <c r="E545" s="1"/>
      <c r="F545" s="1"/>
      <c r="G545" s="1"/>
      <c r="H545" s="1"/>
    </row>
    <row r="546" spans="1:8" ht="12.75">
      <c r="A546" s="1"/>
      <c r="B546" s="1"/>
      <c r="C546" s="1"/>
      <c r="D546" s="1"/>
      <c r="E546" s="1"/>
      <c r="F546" s="1"/>
      <c r="G546" s="1"/>
      <c r="H546" s="1"/>
    </row>
    <row r="547" spans="1:8" ht="12.75">
      <c r="A547" s="1"/>
      <c r="B547" s="1"/>
      <c r="C547" s="1"/>
      <c r="D547" s="1"/>
      <c r="E547" s="1"/>
      <c r="F547" s="1"/>
      <c r="G547" s="1"/>
      <c r="H547" s="1"/>
    </row>
    <row r="548" spans="1:8" ht="12.75">
      <c r="A548" s="1"/>
      <c r="B548" s="1"/>
      <c r="C548" s="1"/>
      <c r="D548" s="1"/>
      <c r="E548" s="1"/>
      <c r="F548" s="1"/>
      <c r="G548" s="1"/>
      <c r="H548" s="1"/>
    </row>
    <row r="549" spans="1:8" ht="12.75">
      <c r="A549" s="1"/>
      <c r="B549" s="1"/>
      <c r="C549" s="1"/>
      <c r="D549" s="1"/>
      <c r="E549" s="1"/>
      <c r="F549" s="1"/>
      <c r="G549" s="1"/>
      <c r="H549" s="1"/>
    </row>
    <row r="550" spans="1:8" ht="12.75">
      <c r="A550" s="1"/>
      <c r="B550" s="1"/>
      <c r="C550" s="1"/>
      <c r="D550" s="1"/>
      <c r="E550" s="1"/>
      <c r="F550" s="1"/>
      <c r="G550" s="1"/>
      <c r="H550" s="1"/>
    </row>
    <row r="551" spans="1:8" ht="12.75">
      <c r="A551" s="1"/>
      <c r="B551" s="1"/>
      <c r="C551" s="1"/>
      <c r="D551" s="1"/>
      <c r="E551" s="1"/>
      <c r="F551" s="1"/>
      <c r="G551" s="1"/>
      <c r="H551" s="1"/>
    </row>
    <row r="552" spans="1:8" ht="12.75">
      <c r="A552" s="1"/>
      <c r="B552" s="1"/>
      <c r="C552" s="1"/>
      <c r="D552" s="1"/>
      <c r="E552" s="1"/>
      <c r="F552" s="1"/>
      <c r="G552" s="1"/>
      <c r="H552" s="1"/>
    </row>
    <row r="553" spans="1:8" ht="12.75">
      <c r="A553" s="1"/>
      <c r="B553" s="1"/>
      <c r="C553" s="1"/>
      <c r="D553" s="1"/>
      <c r="E553" s="1"/>
      <c r="F553" s="1"/>
      <c r="G553" s="1"/>
      <c r="H553" s="1"/>
    </row>
    <row r="554" spans="1:8" ht="12.75">
      <c r="A554" s="1"/>
      <c r="B554" s="1"/>
      <c r="C554" s="1"/>
      <c r="D554" s="1"/>
      <c r="E554" s="1"/>
      <c r="F554" s="1"/>
      <c r="G554" s="1"/>
      <c r="H554" s="1"/>
    </row>
    <row r="555" spans="1:8" ht="12.75">
      <c r="A555" s="1"/>
      <c r="B555" s="1"/>
      <c r="C555" s="1"/>
      <c r="D555" s="1"/>
      <c r="E555" s="1"/>
      <c r="F555" s="1"/>
      <c r="G555" s="1"/>
      <c r="H555" s="1"/>
    </row>
    <row r="556" spans="1:8" ht="12.75">
      <c r="A556" s="1"/>
      <c r="B556" s="1"/>
      <c r="C556" s="1"/>
      <c r="D556" s="1"/>
      <c r="E556" s="1"/>
      <c r="F556" s="1"/>
      <c r="G556" s="1"/>
      <c r="H556" s="1"/>
    </row>
    <row r="557" spans="1:8" ht="12.75">
      <c r="A557" s="1"/>
      <c r="B557" s="1"/>
      <c r="C557" s="1"/>
      <c r="D557" s="1"/>
      <c r="E557" s="1"/>
      <c r="F557" s="1"/>
      <c r="G557" s="1"/>
      <c r="H557" s="1"/>
    </row>
    <row r="558" spans="1:8" ht="12.75">
      <c r="A558" s="1"/>
      <c r="B558" s="1"/>
      <c r="C558" s="1"/>
      <c r="D558" s="1"/>
      <c r="E558" s="1"/>
      <c r="F558" s="1"/>
      <c r="G558" s="1"/>
      <c r="H558" s="1"/>
    </row>
    <row r="559" spans="1:8" ht="12.75">
      <c r="A559" s="1"/>
      <c r="B559" s="1"/>
      <c r="C559" s="1"/>
      <c r="D559" s="1"/>
      <c r="E559" s="1"/>
      <c r="F559" s="1"/>
      <c r="G559" s="1"/>
      <c r="H559" s="1"/>
    </row>
    <row r="560" spans="1:8" ht="12.75">
      <c r="A560" s="1"/>
      <c r="B560" s="1"/>
      <c r="C560" s="1"/>
      <c r="D560" s="1"/>
      <c r="E560" s="1"/>
      <c r="F560" s="1"/>
      <c r="G560" s="1"/>
      <c r="H560" s="1"/>
    </row>
    <row r="561" spans="1:8" ht="12.75">
      <c r="A561" s="1"/>
      <c r="B561" s="1"/>
      <c r="C561" s="1"/>
      <c r="D561" s="1"/>
      <c r="E561" s="1"/>
      <c r="F561" s="1"/>
      <c r="G561" s="1"/>
      <c r="H561" s="1"/>
    </row>
    <row r="562" spans="1:8" ht="12.75">
      <c r="A562" s="1"/>
      <c r="B562" s="1"/>
      <c r="C562" s="1"/>
      <c r="D562" s="1"/>
      <c r="E562" s="1"/>
      <c r="F562" s="1"/>
      <c r="G562" s="1"/>
      <c r="H562" s="1"/>
    </row>
    <row r="563" spans="1:8" ht="12.75">
      <c r="A563" s="1"/>
      <c r="B563" s="1"/>
      <c r="C563" s="1"/>
      <c r="D563" s="1"/>
      <c r="E563" s="1"/>
      <c r="F563" s="1"/>
      <c r="G563" s="1"/>
      <c r="H563" s="1"/>
    </row>
    <row r="564" spans="1:8" ht="12.75">
      <c r="A564" s="1"/>
      <c r="B564" s="1"/>
      <c r="C564" s="1"/>
      <c r="D564" s="1"/>
      <c r="E564" s="1"/>
      <c r="F564" s="1"/>
      <c r="G564" s="1"/>
      <c r="H564" s="1"/>
    </row>
    <row r="565" spans="1:8" ht="12.75">
      <c r="A565" s="1"/>
      <c r="B565" s="1"/>
      <c r="C565" s="1"/>
      <c r="D565" s="1"/>
      <c r="E565" s="1"/>
      <c r="F565" s="1"/>
      <c r="G565" s="1"/>
      <c r="H565" s="1"/>
    </row>
    <row r="566" spans="1:8" ht="12.75">
      <c r="A566" s="1"/>
      <c r="B566" s="1"/>
      <c r="C566" s="1"/>
      <c r="D566" s="1"/>
      <c r="E566" s="1"/>
      <c r="F566" s="1"/>
      <c r="G566" s="1"/>
      <c r="H566" s="1"/>
    </row>
    <row r="567" spans="1:8" ht="12.75">
      <c r="A567" s="1"/>
      <c r="B567" s="1"/>
      <c r="C567" s="1"/>
      <c r="D567" s="1"/>
      <c r="E567" s="1"/>
      <c r="F567" s="1"/>
      <c r="G567" s="1"/>
      <c r="H567" s="1"/>
    </row>
    <row r="568" spans="1:8" ht="12.75">
      <c r="A568" s="1"/>
      <c r="B568" s="1"/>
      <c r="C568" s="1"/>
      <c r="D568" s="1"/>
      <c r="E568" s="1"/>
      <c r="F568" s="1"/>
      <c r="G568" s="1"/>
      <c r="H568" s="1"/>
    </row>
    <row r="569" spans="1:8" ht="12.75">
      <c r="A569" s="1"/>
      <c r="B569" s="1"/>
      <c r="C569" s="1"/>
      <c r="D569" s="1"/>
      <c r="E569" s="1"/>
      <c r="F569" s="1"/>
      <c r="G569" s="1"/>
      <c r="H569" s="1"/>
    </row>
    <row r="570" spans="1:8" ht="12.75">
      <c r="A570" s="1"/>
      <c r="B570" s="1"/>
      <c r="C570" s="1"/>
      <c r="D570" s="1"/>
      <c r="E570" s="1"/>
      <c r="F570" s="1"/>
      <c r="G570" s="1"/>
      <c r="H570" s="1"/>
    </row>
    <row r="571" spans="1:8" ht="12.75">
      <c r="A571" s="1"/>
      <c r="B571" s="1"/>
      <c r="C571" s="1"/>
      <c r="D571" s="1"/>
      <c r="E571" s="1"/>
      <c r="F571" s="1"/>
      <c r="G571" s="1"/>
      <c r="H571" s="1"/>
    </row>
    <row r="572" spans="1:8" ht="12.75">
      <c r="A572" s="1"/>
      <c r="B572" s="1"/>
      <c r="C572" s="1"/>
      <c r="D572" s="1"/>
      <c r="E572" s="1"/>
      <c r="F572" s="1"/>
      <c r="G572" s="1"/>
      <c r="H572" s="1"/>
    </row>
    <row r="573" spans="1:8" ht="12.75">
      <c r="A573" s="1"/>
      <c r="B573" s="1"/>
      <c r="C573" s="1"/>
      <c r="D573" s="1"/>
      <c r="E573" s="1"/>
      <c r="F573" s="1"/>
      <c r="G573" s="1"/>
      <c r="H573" s="1"/>
    </row>
    <row r="574" spans="1:8" ht="12.75">
      <c r="A574" s="1"/>
      <c r="B574" s="1"/>
      <c r="C574" s="1"/>
      <c r="D574" s="1"/>
      <c r="E574" s="1"/>
      <c r="F574" s="1"/>
      <c r="G574" s="1"/>
      <c r="H574" s="1"/>
    </row>
    <row r="575" spans="1:8" ht="12.75">
      <c r="A575" s="1"/>
      <c r="B575" s="1"/>
      <c r="C575" s="1"/>
      <c r="D575" s="1"/>
      <c r="E575" s="1"/>
      <c r="F575" s="1"/>
      <c r="G575" s="1"/>
      <c r="H575" s="1"/>
    </row>
    <row r="576" spans="1:8" ht="12.75">
      <c r="A576" s="1"/>
      <c r="B576" s="1"/>
      <c r="C576" s="1"/>
      <c r="D576" s="1"/>
      <c r="E576" s="1"/>
      <c r="F576" s="1"/>
      <c r="G576" s="1"/>
      <c r="H576" s="1"/>
    </row>
    <row r="577" spans="1:8" ht="12.75">
      <c r="A577" s="1"/>
      <c r="B577" s="1"/>
      <c r="C577" s="1"/>
      <c r="D577" s="1"/>
      <c r="E577" s="1"/>
      <c r="F577" s="1"/>
      <c r="G577" s="1"/>
      <c r="H577" s="1"/>
    </row>
    <row r="578" spans="1:8" ht="12.75">
      <c r="A578" s="1"/>
      <c r="B578" s="1"/>
      <c r="C578" s="1"/>
      <c r="D578" s="1"/>
      <c r="E578" s="1"/>
      <c r="F578" s="1"/>
      <c r="G578" s="1"/>
      <c r="H578" s="1"/>
    </row>
    <row r="579" spans="1:8" ht="12.75">
      <c r="A579" s="1"/>
      <c r="B579" s="1"/>
      <c r="C579" s="1"/>
      <c r="D579" s="1"/>
      <c r="E579" s="1"/>
      <c r="F579" s="1"/>
      <c r="G579" s="1"/>
      <c r="H579" s="1"/>
    </row>
    <row r="580" spans="1:8" ht="12.75">
      <c r="A580" s="1"/>
      <c r="B580" s="1"/>
      <c r="C580" s="1"/>
      <c r="D580" s="1"/>
      <c r="E580" s="1"/>
      <c r="F580" s="1"/>
      <c r="G580" s="1"/>
      <c r="H580" s="1"/>
    </row>
    <row r="581" spans="1:8" ht="12.75">
      <c r="A581" s="1"/>
      <c r="B581" s="1"/>
      <c r="C581" s="1"/>
      <c r="D581" s="1"/>
      <c r="E581" s="1"/>
      <c r="F581" s="1"/>
      <c r="G581" s="1"/>
      <c r="H581" s="1"/>
    </row>
    <row r="582" spans="1:8" ht="12.75">
      <c r="A582" s="1"/>
      <c r="B582" s="1"/>
      <c r="C582" s="1"/>
      <c r="D582" s="1"/>
      <c r="E582" s="1"/>
      <c r="F582" s="1"/>
      <c r="G582" s="1"/>
      <c r="H582" s="1"/>
    </row>
    <row r="583" spans="1:8" ht="12.75">
      <c r="A583" s="1"/>
      <c r="B583" s="1"/>
      <c r="C583" s="1"/>
      <c r="D583" s="1"/>
      <c r="E583" s="1"/>
      <c r="F583" s="1"/>
      <c r="G583" s="1"/>
      <c r="H583" s="1"/>
    </row>
    <row r="584" spans="1:8" ht="12.75">
      <c r="A584" s="1"/>
      <c r="B584" s="1"/>
      <c r="C584" s="1"/>
      <c r="D584" s="1"/>
      <c r="E584" s="1"/>
      <c r="F584" s="1"/>
      <c r="G584" s="1"/>
      <c r="H584" s="1"/>
    </row>
    <row r="585" spans="1:8" ht="12.75">
      <c r="A585" s="1"/>
      <c r="B585" s="1"/>
      <c r="C585" s="1"/>
      <c r="D585" s="1"/>
      <c r="E585" s="1"/>
      <c r="F585" s="1"/>
      <c r="G585" s="1"/>
      <c r="H585" s="1"/>
    </row>
    <row r="586" spans="1:8" ht="12.75">
      <c r="A586" s="1"/>
      <c r="B586" s="1"/>
      <c r="C586" s="1"/>
      <c r="D586" s="1"/>
      <c r="E586" s="1"/>
      <c r="F586" s="1"/>
      <c r="G586" s="1"/>
      <c r="H586" s="1"/>
    </row>
    <row r="587" spans="1:8" ht="12.75">
      <c r="A587" s="1"/>
      <c r="B587" s="1"/>
      <c r="C587" s="1"/>
      <c r="D587" s="1"/>
      <c r="E587" s="1"/>
      <c r="F587" s="1"/>
      <c r="G587" s="1"/>
      <c r="H587" s="1"/>
    </row>
    <row r="588" spans="1:8" ht="12.75">
      <c r="A588" s="1"/>
      <c r="B588" s="1"/>
      <c r="C588" s="1"/>
      <c r="D588" s="1"/>
      <c r="E588" s="1"/>
      <c r="F588" s="1"/>
      <c r="G588" s="1"/>
      <c r="H588" s="1"/>
    </row>
    <row r="589" spans="1:8" ht="12.75">
      <c r="A589" s="1"/>
      <c r="B589" s="1"/>
      <c r="C589" s="1"/>
      <c r="D589" s="1"/>
      <c r="E589" s="1"/>
      <c r="F589" s="1"/>
      <c r="G589" s="1"/>
      <c r="H589" s="1"/>
    </row>
    <row r="590" spans="1:8" ht="12.75">
      <c r="A590" s="1"/>
      <c r="B590" s="1"/>
      <c r="C590" s="1"/>
      <c r="D590" s="1"/>
      <c r="E590" s="1"/>
      <c r="F590" s="1"/>
      <c r="G590" s="1"/>
      <c r="H590" s="1"/>
    </row>
    <row r="591" spans="1:8" ht="12.75">
      <c r="A591" s="1"/>
      <c r="B591" s="1"/>
      <c r="C591" s="1"/>
      <c r="D591" s="1"/>
      <c r="E591" s="1"/>
      <c r="F591" s="1"/>
      <c r="G591" s="1"/>
      <c r="H591" s="1"/>
    </row>
    <row r="592" spans="1:8" ht="12.75">
      <c r="A592" s="1"/>
      <c r="B592" s="1"/>
      <c r="C592" s="1"/>
      <c r="D592" s="1"/>
      <c r="E592" s="1"/>
      <c r="F592" s="1"/>
      <c r="G592" s="1"/>
      <c r="H592" s="1"/>
    </row>
    <row r="593" spans="1:8" ht="12.75">
      <c r="A593" s="1"/>
      <c r="B593" s="1"/>
      <c r="C593" s="1"/>
      <c r="D593" s="1"/>
      <c r="E593" s="1"/>
      <c r="F593" s="1"/>
      <c r="G593" s="1"/>
      <c r="H593" s="1"/>
    </row>
    <row r="594" spans="1:8" ht="12.75">
      <c r="A594" s="1"/>
      <c r="B594" s="1"/>
      <c r="C594" s="1"/>
      <c r="D594" s="1"/>
      <c r="E594" s="1"/>
      <c r="F594" s="1"/>
      <c r="G594" s="1"/>
      <c r="H594" s="1"/>
    </row>
    <row r="595" spans="1:8" ht="12.75">
      <c r="A595" s="1"/>
      <c r="B595" s="1"/>
      <c r="C595" s="1"/>
      <c r="D595" s="1"/>
      <c r="E595" s="1"/>
      <c r="F595" s="1"/>
      <c r="G595" s="1"/>
      <c r="H595" s="1"/>
    </row>
    <row r="596" spans="1:8" ht="12.75">
      <c r="A596" s="1"/>
      <c r="B596" s="1"/>
      <c r="C596" s="1"/>
      <c r="D596" s="1"/>
      <c r="E596" s="1"/>
      <c r="F596" s="1"/>
      <c r="G596" s="1"/>
      <c r="H596" s="1"/>
    </row>
    <row r="597" spans="1:8" ht="12.75">
      <c r="A597" s="1"/>
      <c r="B597" s="1"/>
      <c r="C597" s="1"/>
      <c r="D597" s="1"/>
      <c r="E597" s="1"/>
      <c r="F597" s="1"/>
      <c r="G597" s="1"/>
      <c r="H597" s="1"/>
    </row>
    <row r="598" spans="1:8" ht="12.75">
      <c r="A598" s="1"/>
      <c r="B598" s="1"/>
      <c r="C598" s="1"/>
      <c r="D598" s="1"/>
      <c r="E598" s="1"/>
      <c r="F598" s="1"/>
      <c r="G598" s="1"/>
      <c r="H598" s="1"/>
    </row>
    <row r="599" spans="1:8" ht="12.75">
      <c r="A599" s="1"/>
      <c r="B599" s="1"/>
      <c r="C599" s="1"/>
      <c r="D599" s="1"/>
      <c r="E599" s="1"/>
      <c r="F599" s="1"/>
      <c r="G599" s="1"/>
      <c r="H599" s="1"/>
    </row>
    <row r="600" spans="1:8" ht="12.75">
      <c r="A600" s="1"/>
      <c r="B600" s="1"/>
      <c r="C600" s="1"/>
      <c r="D600" s="1"/>
      <c r="E600" s="1"/>
      <c r="F600" s="1"/>
      <c r="G600" s="1"/>
      <c r="H600" s="1"/>
    </row>
    <row r="601" spans="1:8" ht="12.75">
      <c r="A601" s="1"/>
      <c r="B601" s="1"/>
      <c r="C601" s="1"/>
      <c r="D601" s="1"/>
      <c r="E601" s="1"/>
      <c r="F601" s="1"/>
      <c r="G601" s="1"/>
      <c r="H601" s="1"/>
    </row>
    <row r="602" spans="1:8" ht="12.75">
      <c r="A602" s="1"/>
      <c r="B602" s="1"/>
      <c r="C602" s="1"/>
      <c r="D602" s="1"/>
      <c r="E602" s="1"/>
      <c r="F602" s="1"/>
      <c r="G602" s="1"/>
      <c r="H602" s="1"/>
    </row>
    <row r="603" spans="1:8" ht="12.75">
      <c r="A603" s="1"/>
      <c r="B603" s="1"/>
      <c r="C603" s="1"/>
      <c r="D603" s="1"/>
      <c r="E603" s="1"/>
      <c r="F603" s="1"/>
      <c r="G603" s="1"/>
      <c r="H603" s="1"/>
    </row>
    <row r="604" spans="1:8" ht="12.75">
      <c r="A604" s="1"/>
      <c r="B604" s="1"/>
      <c r="C604" s="1"/>
      <c r="D604" s="1"/>
      <c r="E604" s="1"/>
      <c r="F604" s="1"/>
      <c r="G604" s="1"/>
      <c r="H604" s="1"/>
    </row>
    <row r="605" spans="1:8" ht="12.75">
      <c r="A605" s="1"/>
      <c r="B605" s="1"/>
      <c r="C605" s="1"/>
      <c r="D605" s="1"/>
      <c r="E605" s="1"/>
      <c r="F605" s="1"/>
      <c r="G605" s="1"/>
      <c r="H605" s="1"/>
    </row>
    <row r="606" spans="1:8" ht="12.75">
      <c r="A606" s="1"/>
      <c r="B606" s="1"/>
      <c r="C606" s="1"/>
      <c r="D606" s="1"/>
      <c r="E606" s="1"/>
      <c r="F606" s="1"/>
      <c r="G606" s="1"/>
      <c r="H606" s="1"/>
    </row>
    <row r="607" spans="1:8" ht="12.75">
      <c r="A607" s="1"/>
      <c r="B607" s="1"/>
      <c r="C607" s="1"/>
      <c r="D607" s="1"/>
      <c r="E607" s="1"/>
      <c r="F607" s="1"/>
      <c r="G607" s="1"/>
      <c r="H607" s="1"/>
    </row>
    <row r="608" spans="1:8" ht="12.75">
      <c r="A608" s="1"/>
      <c r="B608" s="1"/>
      <c r="C608" s="1"/>
      <c r="D608" s="1"/>
      <c r="E608" s="1"/>
      <c r="F608" s="1"/>
      <c r="G608" s="1"/>
      <c r="H608" s="1"/>
    </row>
    <row r="609" spans="1:8" ht="12.75">
      <c r="A609" s="1"/>
      <c r="B609" s="1"/>
      <c r="C609" s="1"/>
      <c r="D609" s="1"/>
      <c r="E609" s="1"/>
      <c r="F609" s="1"/>
      <c r="G609" s="1"/>
      <c r="H609" s="1"/>
    </row>
    <row r="610" spans="1:8" ht="12.75">
      <c r="A610" s="1"/>
      <c r="B610" s="1"/>
      <c r="C610" s="1"/>
      <c r="D610" s="1"/>
      <c r="E610" s="1"/>
      <c r="F610" s="1"/>
      <c r="G610" s="1"/>
      <c r="H610" s="1"/>
    </row>
    <row r="611" spans="1:8" ht="12.75">
      <c r="A611" s="1"/>
      <c r="B611" s="1"/>
      <c r="C611" s="1"/>
      <c r="D611" s="1"/>
      <c r="E611" s="1"/>
      <c r="F611" s="1"/>
      <c r="G611" s="1"/>
      <c r="H611" s="1"/>
    </row>
    <row r="612" spans="1:8" ht="12.75">
      <c r="A612" s="1"/>
      <c r="B612" s="1"/>
      <c r="C612" s="1"/>
      <c r="D612" s="1"/>
      <c r="E612" s="1"/>
      <c r="F612" s="1"/>
      <c r="G612" s="1"/>
      <c r="H612" s="1"/>
    </row>
    <row r="613" spans="1:8" ht="12.75">
      <c r="A613" s="1"/>
      <c r="B613" s="1"/>
      <c r="C613" s="1"/>
      <c r="D613" s="1"/>
      <c r="E613" s="1"/>
      <c r="F613" s="1"/>
      <c r="G613" s="1"/>
      <c r="H613" s="1"/>
    </row>
    <row r="614" spans="1:8" ht="12.75">
      <c r="A614" s="1"/>
      <c r="B614" s="1"/>
      <c r="C614" s="1"/>
      <c r="D614" s="1"/>
      <c r="E614" s="1"/>
      <c r="F614" s="1"/>
      <c r="G614" s="1"/>
      <c r="H614" s="1"/>
    </row>
    <row r="615" spans="1:8" ht="12.75">
      <c r="A615" s="1"/>
      <c r="B615" s="1"/>
      <c r="C615" s="1"/>
      <c r="D615" s="1"/>
      <c r="E615" s="1"/>
      <c r="F615" s="1"/>
      <c r="G615" s="1"/>
      <c r="H615" s="1"/>
    </row>
    <row r="616" spans="1:8" ht="12.75">
      <c r="A616" s="1"/>
      <c r="B616" s="1"/>
      <c r="C616" s="1"/>
      <c r="D616" s="1"/>
      <c r="E616" s="1"/>
      <c r="F616" s="1"/>
      <c r="G616" s="1"/>
      <c r="H616" s="1"/>
    </row>
    <row r="617" spans="1:8" ht="12.75">
      <c r="A617" s="1"/>
      <c r="B617" s="1"/>
      <c r="C617" s="1"/>
      <c r="D617" s="1"/>
      <c r="E617" s="1"/>
      <c r="F617" s="1"/>
      <c r="G617" s="1"/>
      <c r="H617" s="1"/>
    </row>
    <row r="618" spans="1:8" ht="12.75">
      <c r="A618" s="1"/>
      <c r="B618" s="1"/>
      <c r="C618" s="1"/>
      <c r="D618" s="1"/>
      <c r="E618" s="1"/>
      <c r="F618" s="1"/>
      <c r="G618" s="1"/>
      <c r="H618" s="1"/>
    </row>
    <row r="619" spans="1:8" ht="12.75">
      <c r="A619" s="1"/>
      <c r="B619" s="1"/>
      <c r="C619" s="1"/>
      <c r="D619" s="1"/>
      <c r="E619" s="1"/>
      <c r="F619" s="1"/>
      <c r="G619" s="1"/>
      <c r="H619" s="1"/>
    </row>
    <row r="620" spans="1:8" ht="12.75">
      <c r="A620" s="1"/>
      <c r="B620" s="1"/>
      <c r="C620" s="1"/>
      <c r="D620" s="1"/>
      <c r="E620" s="1"/>
      <c r="F620" s="1"/>
      <c r="G620" s="1"/>
      <c r="H620" s="1"/>
    </row>
    <row r="621" spans="1:8" ht="12.75">
      <c r="A621" s="1"/>
      <c r="B621" s="1"/>
      <c r="C621" s="1"/>
      <c r="D621" s="1"/>
      <c r="E621" s="1"/>
      <c r="F621" s="1"/>
      <c r="G621" s="1"/>
      <c r="H621" s="1"/>
    </row>
    <row r="622" spans="1:8" ht="12.75">
      <c r="A622" s="1"/>
      <c r="B622" s="1"/>
      <c r="C622" s="1"/>
      <c r="D622" s="1"/>
      <c r="E622" s="1"/>
      <c r="F622" s="1"/>
      <c r="G622" s="1"/>
      <c r="H622" s="1"/>
    </row>
    <row r="623" spans="1:8" ht="12.75">
      <c r="A623" s="1"/>
      <c r="B623" s="1"/>
      <c r="C623" s="1"/>
      <c r="D623" s="1"/>
      <c r="E623" s="1"/>
      <c r="F623" s="1"/>
      <c r="G623" s="1"/>
      <c r="H623" s="1"/>
    </row>
    <row r="624" spans="1:8" ht="12.75">
      <c r="A624" s="1"/>
      <c r="B624" s="1"/>
      <c r="C624" s="1"/>
      <c r="D624" s="1"/>
      <c r="E624" s="1"/>
      <c r="F624" s="1"/>
      <c r="G624" s="1"/>
      <c r="H624" s="1"/>
    </row>
    <row r="625" spans="1:8" ht="12.75">
      <c r="A625" s="1"/>
      <c r="B625" s="1"/>
      <c r="C625" s="1"/>
      <c r="D625" s="1"/>
      <c r="E625" s="1"/>
      <c r="F625" s="1"/>
      <c r="G625" s="1"/>
      <c r="H625" s="1"/>
    </row>
    <row r="626" spans="1:8" ht="12.75">
      <c r="A626" s="1"/>
      <c r="B626" s="1"/>
      <c r="C626" s="1"/>
      <c r="D626" s="1"/>
      <c r="E626" s="1"/>
      <c r="F626" s="1"/>
      <c r="G626" s="1"/>
      <c r="H626" s="1"/>
    </row>
    <row r="627" spans="1:8" ht="12.75">
      <c r="A627" s="1"/>
      <c r="B627" s="1"/>
      <c r="C627" s="1"/>
      <c r="D627" s="1"/>
      <c r="E627" s="1"/>
      <c r="F627" s="1"/>
      <c r="G627" s="1"/>
      <c r="H627" s="1"/>
    </row>
    <row r="628" spans="1:8" ht="12.75">
      <c r="A628" s="1"/>
      <c r="B628" s="1"/>
      <c r="C628" s="1"/>
      <c r="D628" s="1"/>
      <c r="E628" s="1"/>
      <c r="F628" s="1"/>
      <c r="G628" s="1"/>
      <c r="H628" s="1"/>
    </row>
    <row r="629" spans="1:8" ht="12.75">
      <c r="A629" s="1"/>
      <c r="B629" s="1"/>
      <c r="C629" s="1"/>
      <c r="D629" s="1"/>
      <c r="E629" s="1"/>
      <c r="F629" s="1"/>
      <c r="G629" s="1"/>
      <c r="H629" s="1"/>
    </row>
    <row r="630" spans="1:8" ht="12.75">
      <c r="A630" s="1"/>
      <c r="B630" s="1"/>
      <c r="C630" s="1"/>
      <c r="D630" s="1"/>
      <c r="E630" s="1"/>
      <c r="F630" s="1"/>
      <c r="G630" s="1"/>
      <c r="H630" s="1"/>
    </row>
    <row r="631" spans="1:8" ht="12.75">
      <c r="A631" s="1"/>
      <c r="B631" s="1"/>
      <c r="C631" s="1"/>
      <c r="D631" s="1"/>
      <c r="E631" s="1"/>
      <c r="F631" s="1"/>
      <c r="G631" s="1"/>
      <c r="H631" s="1"/>
    </row>
    <row r="632" spans="1:8" ht="12.75">
      <c r="A632" s="1"/>
      <c r="B632" s="1"/>
      <c r="C632" s="1"/>
      <c r="D632" s="1"/>
      <c r="E632" s="1"/>
      <c r="F632" s="1"/>
      <c r="G632" s="1"/>
      <c r="H632" s="1"/>
    </row>
    <row r="633" spans="1:8" ht="12.75">
      <c r="A633" s="1"/>
      <c r="B633" s="1"/>
      <c r="C633" s="1"/>
      <c r="D633" s="1"/>
      <c r="E633" s="1"/>
      <c r="F633" s="1"/>
      <c r="G633" s="1"/>
      <c r="H633" s="1"/>
    </row>
    <row r="634" spans="1:8" ht="12.75">
      <c r="A634" s="1"/>
      <c r="B634" s="1"/>
      <c r="C634" s="1"/>
      <c r="D634" s="1"/>
      <c r="E634" s="1"/>
      <c r="F634" s="1"/>
      <c r="G634" s="1"/>
      <c r="H634" s="1"/>
    </row>
    <row r="635" spans="1:8" ht="12.75">
      <c r="A635" s="1"/>
      <c r="B635" s="1"/>
      <c r="C635" s="1"/>
      <c r="D635" s="1"/>
      <c r="E635" s="1"/>
      <c r="F635" s="1"/>
      <c r="G635" s="1"/>
      <c r="H635" s="1"/>
    </row>
    <row r="636" spans="1:8" ht="12.75">
      <c r="A636" s="1"/>
      <c r="B636" s="1"/>
      <c r="C636" s="1"/>
      <c r="D636" s="1"/>
      <c r="E636" s="1"/>
      <c r="F636" s="1"/>
      <c r="G636" s="1"/>
      <c r="H636" s="1"/>
    </row>
    <row r="637" spans="1:8" ht="12.75">
      <c r="A637" s="1"/>
      <c r="B637" s="1"/>
      <c r="C637" s="1"/>
      <c r="D637" s="1"/>
      <c r="E637" s="1"/>
      <c r="F637" s="1"/>
      <c r="G637" s="1"/>
      <c r="H637" s="1"/>
    </row>
    <row r="638" spans="1:8" ht="12.75">
      <c r="A638" s="1"/>
      <c r="B638" s="1"/>
      <c r="C638" s="1"/>
      <c r="D638" s="1"/>
      <c r="E638" s="1"/>
      <c r="F638" s="1"/>
      <c r="G638" s="1"/>
      <c r="H638" s="1"/>
    </row>
    <row r="639" spans="1:8" ht="12.75">
      <c r="A639" s="1"/>
      <c r="B639" s="1"/>
      <c r="C639" s="1"/>
      <c r="D639" s="1"/>
      <c r="E639" s="1"/>
      <c r="F639" s="1"/>
      <c r="G639" s="1"/>
      <c r="H639" s="1"/>
    </row>
    <row r="640" spans="1:8" ht="12.75">
      <c r="A640" s="1"/>
      <c r="B640" s="1"/>
      <c r="C640" s="1"/>
      <c r="D640" s="1"/>
      <c r="E640" s="1"/>
      <c r="F640" s="1"/>
      <c r="G640" s="1"/>
      <c r="H640" s="1"/>
    </row>
    <row r="641" spans="1:8" ht="12.75">
      <c r="A641" s="1"/>
      <c r="B641" s="1"/>
      <c r="C641" s="1"/>
      <c r="D641" s="1"/>
      <c r="E641" s="1"/>
      <c r="F641" s="1"/>
      <c r="G641" s="1"/>
      <c r="H641" s="1"/>
    </row>
    <row r="642" spans="1:8" ht="12.75">
      <c r="A642" s="1"/>
      <c r="B642" s="1"/>
      <c r="C642" s="1"/>
      <c r="D642" s="1"/>
      <c r="E642" s="1"/>
      <c r="F642" s="1"/>
      <c r="G642" s="1"/>
      <c r="H642" s="1"/>
    </row>
    <row r="643" spans="1:8" ht="12.75">
      <c r="A643" s="1"/>
      <c r="B643" s="1"/>
      <c r="C643" s="1"/>
      <c r="D643" s="1"/>
      <c r="E643" s="1"/>
      <c r="F643" s="1"/>
      <c r="G643" s="1"/>
      <c r="H643" s="1"/>
    </row>
    <row r="644" spans="1:8" ht="12.75">
      <c r="A644" s="1"/>
      <c r="B644" s="1"/>
      <c r="C644" s="1"/>
      <c r="D644" s="1"/>
      <c r="E644" s="1"/>
      <c r="F644" s="1"/>
      <c r="G644" s="1"/>
      <c r="H644" s="1"/>
    </row>
    <row r="645" spans="1:8" ht="12.75">
      <c r="A645" s="1"/>
      <c r="B645" s="1"/>
      <c r="C645" s="1"/>
      <c r="D645" s="1"/>
      <c r="E645" s="1"/>
      <c r="F645" s="1"/>
      <c r="G645" s="1"/>
      <c r="H645" s="1"/>
    </row>
    <row r="646" spans="1:8" ht="12.75">
      <c r="A646" s="1"/>
      <c r="B646" s="1"/>
      <c r="C646" s="1"/>
      <c r="D646" s="1"/>
      <c r="E646" s="1"/>
      <c r="F646" s="1"/>
      <c r="G646" s="1"/>
      <c r="H646" s="1"/>
    </row>
    <row r="647" spans="1:8" ht="12.75">
      <c r="A647" s="1"/>
      <c r="B647" s="1"/>
      <c r="C647" s="1"/>
      <c r="D647" s="1"/>
      <c r="E647" s="1"/>
      <c r="F647" s="1"/>
      <c r="G647" s="1"/>
      <c r="H647" s="1"/>
    </row>
    <row r="648" spans="1:8" ht="12.75">
      <c r="A648" s="1"/>
      <c r="B648" s="1"/>
      <c r="C648" s="1"/>
      <c r="D648" s="1"/>
      <c r="E648" s="1"/>
      <c r="F648" s="1"/>
      <c r="G648" s="1"/>
      <c r="H648" s="1"/>
    </row>
    <row r="649" spans="1:8" ht="12.75">
      <c r="A649" s="1"/>
      <c r="B649" s="1"/>
      <c r="C649" s="1"/>
      <c r="D649" s="1"/>
      <c r="E649" s="1"/>
      <c r="F649" s="1"/>
      <c r="G649" s="1"/>
      <c r="H649" s="1"/>
    </row>
    <row r="650" spans="1:8" ht="12.75">
      <c r="A650" s="1"/>
      <c r="B650" s="1"/>
      <c r="C650" s="1"/>
      <c r="D650" s="1"/>
      <c r="E650" s="1"/>
      <c r="F650" s="1"/>
      <c r="G650" s="1"/>
      <c r="H650" s="1"/>
    </row>
    <row r="651" spans="1:8" ht="12.75">
      <c r="A651" s="1"/>
      <c r="B651" s="1"/>
      <c r="C651" s="1"/>
      <c r="D651" s="1"/>
      <c r="E651" s="1"/>
      <c r="F651" s="1"/>
      <c r="G651" s="1"/>
      <c r="H651" s="1"/>
    </row>
    <row r="652" spans="1:8" ht="12.75">
      <c r="A652" s="1"/>
      <c r="B652" s="1"/>
      <c r="C652" s="1"/>
      <c r="D652" s="1"/>
      <c r="E652" s="1"/>
      <c r="F652" s="1"/>
      <c r="G652" s="1"/>
      <c r="H652" s="1"/>
    </row>
    <row r="653" spans="1:8" ht="12.75">
      <c r="A653" s="1"/>
      <c r="B653" s="1"/>
      <c r="C653" s="1"/>
      <c r="D653" s="1"/>
      <c r="E653" s="1"/>
      <c r="F653" s="1"/>
      <c r="G653" s="1"/>
      <c r="H653" s="1"/>
    </row>
    <row r="654" spans="1:8" ht="12.75">
      <c r="A654" s="1"/>
      <c r="B654" s="1"/>
      <c r="C654" s="1"/>
      <c r="D654" s="1"/>
      <c r="E654" s="1"/>
      <c r="F654" s="1"/>
      <c r="G654" s="1"/>
      <c r="H654" s="1"/>
    </row>
    <row r="655" spans="1:8" ht="12.75">
      <c r="A655" s="1"/>
      <c r="B655" s="1"/>
      <c r="C655" s="1"/>
      <c r="D655" s="1"/>
      <c r="E655" s="1"/>
      <c r="F655" s="1"/>
      <c r="G655" s="1"/>
      <c r="H655" s="1"/>
    </row>
    <row r="656" spans="1:8" ht="12.75">
      <c r="A656" s="1"/>
      <c r="B656" s="1"/>
      <c r="C656" s="1"/>
      <c r="D656" s="1"/>
      <c r="E656" s="1"/>
      <c r="F656" s="1"/>
      <c r="G656" s="1"/>
      <c r="H656" s="1"/>
    </row>
    <row r="657" spans="1:8" ht="12.75">
      <c r="A657" s="1"/>
      <c r="B657" s="1"/>
      <c r="C657" s="1"/>
      <c r="D657" s="1"/>
      <c r="E657" s="1"/>
      <c r="F657" s="1"/>
      <c r="G657" s="1"/>
      <c r="H657" s="1"/>
    </row>
    <row r="658" spans="1:8" ht="12.75">
      <c r="A658" s="1"/>
      <c r="B658" s="1"/>
      <c r="C658" s="1"/>
      <c r="D658" s="1"/>
      <c r="E658" s="1"/>
      <c r="F658" s="1"/>
      <c r="G658" s="1"/>
      <c r="H658" s="1"/>
    </row>
    <row r="659" spans="1:8" ht="12.75">
      <c r="A659" s="1"/>
      <c r="B659" s="1"/>
      <c r="C659" s="1"/>
      <c r="D659" s="1"/>
      <c r="E659" s="1"/>
      <c r="F659" s="1"/>
      <c r="G659" s="1"/>
      <c r="H659" s="1"/>
    </row>
    <row r="660" spans="1:8" ht="12.75">
      <c r="A660" s="1"/>
      <c r="B660" s="1"/>
      <c r="C660" s="1"/>
      <c r="D660" s="1"/>
      <c r="E660" s="1"/>
      <c r="F660" s="1"/>
      <c r="G660" s="1"/>
      <c r="H660" s="1"/>
    </row>
    <row r="661" spans="1:8" ht="12.75">
      <c r="A661" s="1"/>
      <c r="B661" s="1"/>
      <c r="C661" s="1"/>
      <c r="D661" s="1"/>
      <c r="E661" s="1"/>
      <c r="F661" s="1"/>
      <c r="G661" s="1"/>
      <c r="H661" s="1"/>
    </row>
    <row r="662" spans="1:8" ht="12.75">
      <c r="A662" s="1"/>
      <c r="B662" s="1"/>
      <c r="C662" s="1"/>
      <c r="D662" s="1"/>
      <c r="E662" s="1"/>
      <c r="F662" s="1"/>
      <c r="G662" s="1"/>
      <c r="H662" s="1"/>
    </row>
    <row r="663" spans="1:8" ht="12.75">
      <c r="A663" s="1"/>
      <c r="B663" s="1"/>
      <c r="C663" s="1"/>
      <c r="D663" s="1"/>
      <c r="E663" s="1"/>
      <c r="F663" s="1"/>
      <c r="G663" s="1"/>
      <c r="H663" s="1"/>
    </row>
    <row r="664" spans="1:8" ht="12.75">
      <c r="A664" s="1"/>
      <c r="B664" s="1"/>
      <c r="C664" s="1"/>
      <c r="D664" s="1"/>
      <c r="E664" s="1"/>
      <c r="F664" s="1"/>
      <c r="G664" s="1"/>
      <c r="H664" s="1"/>
    </row>
    <row r="665" spans="1:8" ht="12.75">
      <c r="A665" s="1"/>
      <c r="B665" s="1"/>
      <c r="C665" s="1"/>
      <c r="D665" s="1"/>
      <c r="E665" s="1"/>
      <c r="F665" s="1"/>
      <c r="G665" s="1"/>
      <c r="H665" s="1"/>
    </row>
    <row r="666" spans="1:8" ht="12.75">
      <c r="A666" s="1"/>
      <c r="B666" s="1"/>
      <c r="C666" s="1"/>
      <c r="D666" s="1"/>
      <c r="E666" s="1"/>
      <c r="F666" s="1"/>
      <c r="G666" s="1"/>
      <c r="H666" s="1"/>
    </row>
    <row r="667" spans="1:8" ht="12.75">
      <c r="A667" s="1"/>
      <c r="B667" s="1"/>
      <c r="C667" s="1"/>
      <c r="D667" s="1"/>
      <c r="E667" s="1"/>
      <c r="F667" s="1"/>
      <c r="G667" s="1"/>
      <c r="H667" s="1"/>
    </row>
    <row r="668" spans="1:8" ht="12.75">
      <c r="A668" s="1"/>
      <c r="B668" s="1"/>
      <c r="C668" s="1"/>
      <c r="D668" s="1"/>
      <c r="E668" s="1"/>
      <c r="F668" s="1"/>
      <c r="G668" s="1"/>
      <c r="H668" s="1"/>
    </row>
    <row r="669" spans="1:8" ht="12.75">
      <c r="A669" s="1"/>
      <c r="B669" s="1"/>
      <c r="C669" s="1"/>
      <c r="D669" s="1"/>
      <c r="E669" s="1"/>
      <c r="F669" s="1"/>
      <c r="G669" s="1"/>
      <c r="H669" s="1"/>
    </row>
    <row r="670" spans="1:8" ht="12.75">
      <c r="A670" s="1"/>
      <c r="B670" s="1"/>
      <c r="C670" s="1"/>
      <c r="D670" s="1"/>
      <c r="E670" s="1"/>
      <c r="F670" s="1"/>
      <c r="G670" s="1"/>
      <c r="H670" s="1"/>
    </row>
    <row r="671" spans="1:8" ht="12.75">
      <c r="A671" s="1"/>
      <c r="B671" s="1"/>
      <c r="C671" s="1"/>
      <c r="D671" s="1"/>
      <c r="E671" s="1"/>
      <c r="F671" s="1"/>
      <c r="G671" s="1"/>
      <c r="H671" s="1"/>
    </row>
    <row r="672" spans="1:8" ht="12.75">
      <c r="A672" s="1"/>
      <c r="B672" s="1"/>
      <c r="C672" s="1"/>
      <c r="D672" s="1"/>
      <c r="E672" s="1"/>
      <c r="F672" s="1"/>
      <c r="G672" s="1"/>
      <c r="H672" s="1"/>
    </row>
    <row r="673" spans="1:8" ht="12.75">
      <c r="A673" s="1"/>
      <c r="B673" s="1"/>
      <c r="C673" s="1"/>
      <c r="D673" s="1"/>
      <c r="E673" s="1"/>
      <c r="F673" s="1"/>
      <c r="G673" s="1"/>
      <c r="H673" s="1"/>
    </row>
    <row r="674" spans="1:8" ht="12.75">
      <c r="A674" s="1"/>
      <c r="B674" s="1"/>
      <c r="C674" s="1"/>
      <c r="D674" s="1"/>
      <c r="E674" s="1"/>
      <c r="F674" s="1"/>
      <c r="G674" s="1"/>
      <c r="H674" s="1"/>
    </row>
    <row r="675" spans="1:8" ht="12.75">
      <c r="A675" s="1"/>
      <c r="B675" s="1"/>
      <c r="C675" s="1"/>
      <c r="D675" s="1"/>
      <c r="E675" s="1"/>
      <c r="F675" s="1"/>
      <c r="G675" s="1"/>
      <c r="H675" s="1"/>
    </row>
    <row r="676" spans="1:8" ht="12.75">
      <c r="A676" s="1"/>
      <c r="B676" s="1"/>
      <c r="C676" s="1"/>
      <c r="D676" s="1"/>
      <c r="E676" s="1"/>
      <c r="F676" s="1"/>
      <c r="G676" s="1"/>
      <c r="H676" s="1"/>
    </row>
    <row r="677" spans="1:8" ht="12.75">
      <c r="A677" s="1"/>
      <c r="B677" s="1"/>
      <c r="C677" s="1"/>
      <c r="D677" s="1"/>
      <c r="E677" s="1"/>
      <c r="F677" s="1"/>
      <c r="G677" s="1"/>
      <c r="H677" s="1"/>
    </row>
    <row r="678" spans="1:8" ht="12.75">
      <c r="A678" s="1"/>
      <c r="B678" s="1"/>
      <c r="C678" s="1"/>
      <c r="D678" s="1"/>
      <c r="E678" s="1"/>
      <c r="F678" s="1"/>
      <c r="G678" s="1"/>
      <c r="H678" s="1"/>
    </row>
    <row r="679" spans="1:8" ht="12.75">
      <c r="A679" s="1"/>
      <c r="B679" s="1"/>
      <c r="C679" s="1"/>
      <c r="D679" s="1"/>
      <c r="E679" s="1"/>
      <c r="F679" s="1"/>
      <c r="G679" s="1"/>
      <c r="H679" s="1"/>
    </row>
    <row r="680" spans="1:8" ht="12.75">
      <c r="A680" s="1"/>
      <c r="B680" s="1"/>
      <c r="C680" s="1"/>
      <c r="D680" s="1"/>
      <c r="E680" s="1"/>
      <c r="F680" s="1"/>
      <c r="G680" s="1"/>
      <c r="H680" s="1"/>
    </row>
    <row r="681" spans="1:8" ht="12.75">
      <c r="A681" s="1"/>
      <c r="B681" s="1"/>
      <c r="C681" s="1"/>
      <c r="D681" s="1"/>
      <c r="E681" s="1"/>
      <c r="F681" s="1"/>
      <c r="G681" s="1"/>
      <c r="H681" s="1"/>
    </row>
    <row r="682" spans="1:8" ht="12.75">
      <c r="A682" s="1"/>
      <c r="B682" s="1"/>
      <c r="C682" s="1"/>
      <c r="D682" s="1"/>
      <c r="E682" s="1"/>
      <c r="F682" s="1"/>
      <c r="G682" s="1"/>
      <c r="H682" s="1"/>
    </row>
    <row r="683" spans="1:8" ht="12.75">
      <c r="A683" s="1"/>
      <c r="B683" s="1"/>
      <c r="C683" s="1"/>
      <c r="D683" s="1"/>
      <c r="E683" s="1"/>
      <c r="F683" s="1"/>
      <c r="G683" s="1"/>
      <c r="H683" s="1"/>
    </row>
    <row r="684" spans="1:8" ht="12.75">
      <c r="A684" s="1"/>
      <c r="B684" s="1"/>
      <c r="C684" s="1"/>
      <c r="D684" s="1"/>
      <c r="E684" s="1"/>
      <c r="F684" s="1"/>
      <c r="G684" s="1"/>
      <c r="H684" s="1"/>
    </row>
    <row r="685" spans="1:8" ht="12.75">
      <c r="A685" s="1"/>
      <c r="B685" s="1"/>
      <c r="C685" s="1"/>
      <c r="D685" s="1"/>
      <c r="E685" s="1"/>
      <c r="F685" s="1"/>
      <c r="G685" s="1"/>
      <c r="H685" s="1"/>
    </row>
    <row r="686" spans="1:8" ht="12.75">
      <c r="A686" s="1"/>
      <c r="B686" s="1"/>
      <c r="C686" s="1"/>
      <c r="D686" s="1"/>
      <c r="E686" s="1"/>
      <c r="F686" s="1"/>
      <c r="G686" s="1"/>
      <c r="H686" s="1"/>
    </row>
    <row r="687" spans="1:8" ht="12.75">
      <c r="A687" s="1"/>
      <c r="B687" s="1"/>
      <c r="C687" s="1"/>
      <c r="D687" s="1"/>
      <c r="E687" s="1"/>
      <c r="F687" s="1"/>
      <c r="G687" s="1"/>
      <c r="H687" s="1"/>
    </row>
    <row r="688" spans="1:8" ht="12.75">
      <c r="A688" s="1"/>
      <c r="B688" s="1"/>
      <c r="C688" s="1"/>
      <c r="D688" s="1"/>
      <c r="E688" s="1"/>
      <c r="F688" s="1"/>
      <c r="G688" s="1"/>
      <c r="H688" s="1"/>
    </row>
    <row r="689" spans="1:8" ht="12.75">
      <c r="A689" s="1"/>
      <c r="B689" s="1"/>
      <c r="C689" s="1"/>
      <c r="D689" s="1"/>
      <c r="E689" s="1"/>
      <c r="F689" s="1"/>
      <c r="G689" s="1"/>
      <c r="H689" s="1"/>
    </row>
    <row r="690" spans="1:8" ht="12.75">
      <c r="A690" s="1"/>
      <c r="B690" s="1"/>
      <c r="C690" s="1"/>
      <c r="D690" s="1"/>
      <c r="E690" s="1"/>
      <c r="F690" s="1"/>
      <c r="G690" s="1"/>
      <c r="H690" s="1"/>
    </row>
    <row r="691" spans="1:8" ht="12.75">
      <c r="A691" s="1"/>
      <c r="B691" s="1"/>
      <c r="C691" s="1"/>
      <c r="D691" s="1"/>
      <c r="E691" s="1"/>
      <c r="F691" s="1"/>
      <c r="G691" s="1"/>
      <c r="H691" s="1"/>
    </row>
    <row r="692" spans="1:8" ht="12.75">
      <c r="A692" s="1"/>
      <c r="B692" s="1"/>
      <c r="C692" s="1"/>
      <c r="D692" s="1"/>
      <c r="E692" s="1"/>
      <c r="F692" s="1"/>
      <c r="G692" s="1"/>
      <c r="H692" s="1"/>
    </row>
    <row r="693" spans="1:8" ht="12.75">
      <c r="A693" s="1"/>
      <c r="B693" s="1"/>
      <c r="C693" s="1"/>
      <c r="D693" s="1"/>
      <c r="E693" s="1"/>
      <c r="F693" s="1"/>
      <c r="G693" s="1"/>
      <c r="H693" s="1"/>
    </row>
    <row r="694" spans="1:8" ht="12.75">
      <c r="A694" s="1"/>
      <c r="B694" s="1"/>
      <c r="C694" s="1"/>
      <c r="D694" s="1"/>
      <c r="E694" s="1"/>
      <c r="F694" s="1"/>
      <c r="G694" s="1"/>
      <c r="H694" s="1"/>
    </row>
    <row r="695" spans="1:8" ht="12.75">
      <c r="A695" s="1"/>
      <c r="B695" s="1"/>
      <c r="C695" s="1"/>
      <c r="D695" s="1"/>
      <c r="E695" s="1"/>
      <c r="F695" s="1"/>
      <c r="G695" s="1"/>
      <c r="H695" s="1"/>
    </row>
    <row r="696" spans="1:8" ht="12.75">
      <c r="A696" s="1"/>
      <c r="B696" s="1"/>
      <c r="C696" s="1"/>
      <c r="D696" s="1"/>
      <c r="E696" s="1"/>
      <c r="F696" s="1"/>
      <c r="G696" s="1"/>
      <c r="H696" s="1"/>
    </row>
    <row r="697" spans="1:8" ht="12.75">
      <c r="A697" s="1"/>
      <c r="B697" s="1"/>
      <c r="C697" s="1"/>
      <c r="D697" s="1"/>
      <c r="E697" s="1"/>
      <c r="F697" s="1"/>
      <c r="G697" s="1"/>
      <c r="H697" s="1"/>
    </row>
    <row r="698" spans="1:8" ht="12.75">
      <c r="A698" s="1"/>
      <c r="B698" s="1"/>
      <c r="C698" s="1"/>
      <c r="D698" s="1"/>
      <c r="E698" s="1"/>
      <c r="F698" s="1"/>
      <c r="G698" s="1"/>
      <c r="H698" s="1"/>
    </row>
    <row r="699" spans="1:8" ht="12.75">
      <c r="A699" s="1"/>
      <c r="B699" s="1"/>
      <c r="C699" s="1"/>
      <c r="D699" s="1"/>
      <c r="E699" s="1"/>
      <c r="F699" s="1"/>
      <c r="G699" s="1"/>
      <c r="H699" s="1"/>
    </row>
    <row r="700" spans="1:8" ht="12.75">
      <c r="A700" s="1"/>
      <c r="B700" s="1"/>
      <c r="C700" s="1"/>
      <c r="D700" s="1"/>
      <c r="E700" s="1"/>
      <c r="F700" s="1"/>
      <c r="G700" s="1"/>
      <c r="H700" s="1"/>
    </row>
    <row r="701" spans="1:8" ht="12.75">
      <c r="A701" s="1"/>
      <c r="B701" s="1"/>
      <c r="C701" s="1"/>
      <c r="D701" s="1"/>
      <c r="E701" s="1"/>
      <c r="F701" s="1"/>
      <c r="G701" s="1"/>
      <c r="H701" s="1"/>
    </row>
    <row r="702" spans="1:8" ht="12.75">
      <c r="A702" s="1"/>
      <c r="B702" s="1"/>
      <c r="C702" s="1"/>
      <c r="D702" s="1"/>
      <c r="E702" s="1"/>
      <c r="F702" s="1"/>
      <c r="G702" s="1"/>
      <c r="H702" s="1"/>
    </row>
    <row r="703" spans="1:8" ht="12.75">
      <c r="A703" s="1"/>
      <c r="B703" s="1"/>
      <c r="C703" s="1"/>
      <c r="D703" s="1"/>
      <c r="E703" s="1"/>
      <c r="F703" s="1"/>
      <c r="G703" s="1"/>
      <c r="H703" s="1"/>
    </row>
    <row r="704" spans="1:8" ht="12.75">
      <c r="A704" s="1"/>
      <c r="B704" s="1"/>
      <c r="C704" s="1"/>
      <c r="D704" s="1"/>
      <c r="E704" s="1"/>
      <c r="F704" s="1"/>
      <c r="G704" s="1"/>
      <c r="H704" s="1"/>
    </row>
    <row r="705" spans="1:8" ht="12.75">
      <c r="A705" s="1"/>
      <c r="B705" s="1"/>
      <c r="C705" s="1"/>
      <c r="D705" s="1"/>
      <c r="E705" s="1"/>
      <c r="F705" s="1"/>
      <c r="G705" s="1"/>
      <c r="H705" s="1"/>
    </row>
    <row r="706" spans="1:8" ht="12.75">
      <c r="A706" s="1"/>
      <c r="B706" s="1"/>
      <c r="C706" s="1"/>
      <c r="D706" s="1"/>
      <c r="E706" s="1"/>
      <c r="F706" s="1"/>
      <c r="G706" s="1"/>
      <c r="H706" s="1"/>
    </row>
    <row r="707" spans="1:8" ht="12.75">
      <c r="A707" s="1"/>
      <c r="B707" s="1"/>
      <c r="C707" s="1"/>
      <c r="D707" s="1"/>
      <c r="E707" s="1"/>
      <c r="F707" s="1"/>
      <c r="G707" s="1"/>
      <c r="H707" s="1"/>
    </row>
    <row r="708" spans="1:8" ht="12.75">
      <c r="A708" s="1"/>
      <c r="B708" s="1"/>
      <c r="C708" s="1"/>
      <c r="D708" s="1"/>
      <c r="E708" s="1"/>
      <c r="F708" s="1"/>
      <c r="G708" s="1"/>
      <c r="H708" s="1"/>
    </row>
    <row r="709" spans="1:8" ht="12.75">
      <c r="A709" s="1"/>
      <c r="B709" s="1"/>
      <c r="C709" s="1"/>
      <c r="D709" s="1"/>
      <c r="E709" s="1"/>
      <c r="F709" s="1"/>
      <c r="G709" s="1"/>
      <c r="H709" s="1"/>
    </row>
    <row r="710" spans="1:8" ht="12.75">
      <c r="A710" s="1"/>
      <c r="B710" s="1"/>
      <c r="C710" s="1"/>
      <c r="D710" s="1"/>
      <c r="E710" s="1"/>
      <c r="F710" s="1"/>
      <c r="G710" s="1"/>
      <c r="H710" s="1"/>
    </row>
    <row r="711" spans="1:8" ht="12.75">
      <c r="A711" s="1"/>
      <c r="B711" s="1"/>
      <c r="C711" s="1"/>
      <c r="D711" s="1"/>
      <c r="E711" s="1"/>
      <c r="F711" s="1"/>
      <c r="G711" s="1"/>
      <c r="H711" s="1"/>
    </row>
    <row r="712" spans="1:8" ht="12.75">
      <c r="A712" s="1"/>
      <c r="B712" s="1"/>
      <c r="C712" s="1"/>
      <c r="D712" s="1"/>
      <c r="E712" s="1"/>
      <c r="F712" s="1"/>
      <c r="G712" s="1"/>
      <c r="H712" s="1"/>
    </row>
    <row r="713" spans="1:8" ht="12.75">
      <c r="A713" s="1"/>
      <c r="B713" s="1"/>
      <c r="C713" s="1"/>
      <c r="D713" s="1"/>
      <c r="E713" s="1"/>
      <c r="F713" s="1"/>
      <c r="G713" s="1"/>
      <c r="H713" s="1"/>
    </row>
    <row r="714" spans="1:8" ht="12.75">
      <c r="A714" s="1"/>
      <c r="B714" s="1"/>
      <c r="C714" s="1"/>
      <c r="D714" s="1"/>
      <c r="E714" s="1"/>
      <c r="F714" s="1"/>
      <c r="G714" s="1"/>
      <c r="H714" s="1"/>
    </row>
    <row r="715" spans="1:8" ht="12.75">
      <c r="A715" s="1"/>
      <c r="B715" s="1"/>
      <c r="C715" s="1"/>
      <c r="D715" s="1"/>
      <c r="E715" s="1"/>
      <c r="F715" s="1"/>
      <c r="G715" s="1"/>
      <c r="H715" s="1"/>
    </row>
    <row r="716" spans="1:8" ht="12.75">
      <c r="A716" s="1"/>
      <c r="B716" s="1"/>
      <c r="C716" s="1"/>
      <c r="D716" s="1"/>
      <c r="E716" s="1"/>
      <c r="F716" s="1"/>
      <c r="G716" s="1"/>
      <c r="H716" s="1"/>
    </row>
    <row r="717" spans="1:8" ht="12.75">
      <c r="A717" s="1"/>
      <c r="B717" s="1"/>
      <c r="C717" s="1"/>
      <c r="D717" s="1"/>
      <c r="E717" s="1"/>
      <c r="F717" s="1"/>
      <c r="G717" s="1"/>
      <c r="H717" s="1"/>
    </row>
    <row r="718" spans="1:8" ht="12.75">
      <c r="A718" s="1"/>
      <c r="B718" s="1"/>
      <c r="C718" s="1"/>
      <c r="D718" s="1"/>
      <c r="E718" s="1"/>
      <c r="F718" s="1"/>
      <c r="G718" s="1"/>
      <c r="H718" s="1"/>
    </row>
    <row r="719" spans="1:8" ht="12.75">
      <c r="A719" s="1"/>
      <c r="B719" s="1"/>
      <c r="C719" s="1"/>
      <c r="D719" s="1"/>
      <c r="E719" s="1"/>
      <c r="F719" s="1"/>
      <c r="G719" s="1"/>
      <c r="H719" s="1"/>
    </row>
    <row r="720" spans="1:8" ht="12.75">
      <c r="A720" s="1"/>
      <c r="B720" s="1"/>
      <c r="C720" s="1"/>
      <c r="D720" s="1"/>
      <c r="E720" s="1"/>
      <c r="F720" s="1"/>
      <c r="G720" s="1"/>
      <c r="H720" s="1"/>
    </row>
    <row r="721" spans="1:8" ht="12.75">
      <c r="A721" s="1"/>
      <c r="B721" s="1"/>
      <c r="C721" s="1"/>
      <c r="D721" s="1"/>
      <c r="E721" s="1"/>
      <c r="F721" s="1"/>
      <c r="G721" s="1"/>
      <c r="H721" s="1"/>
    </row>
    <row r="722" spans="1:8" ht="12.75">
      <c r="A722" s="1"/>
      <c r="B722" s="1"/>
      <c r="C722" s="1"/>
      <c r="D722" s="1"/>
      <c r="E722" s="1"/>
      <c r="F722" s="1"/>
      <c r="G722" s="1"/>
      <c r="H722" s="1"/>
    </row>
    <row r="723" spans="1:8" ht="12.75">
      <c r="A723" s="1"/>
      <c r="B723" s="1"/>
      <c r="C723" s="1"/>
      <c r="D723" s="1"/>
      <c r="E723" s="1"/>
      <c r="F723" s="1"/>
      <c r="G723" s="1"/>
      <c r="H723" s="1"/>
    </row>
    <row r="724" spans="1:8" ht="12.75">
      <c r="A724" s="1"/>
      <c r="B724" s="1"/>
      <c r="C724" s="1"/>
      <c r="D724" s="1"/>
      <c r="E724" s="1"/>
      <c r="F724" s="1"/>
      <c r="G724" s="1"/>
      <c r="H724" s="1"/>
    </row>
    <row r="725" spans="1:8" ht="12.75">
      <c r="A725" s="1"/>
      <c r="B725" s="1"/>
      <c r="C725" s="1"/>
      <c r="D725" s="1"/>
      <c r="E725" s="1"/>
      <c r="F725" s="1"/>
      <c r="G725" s="1"/>
      <c r="H725" s="1"/>
    </row>
    <row r="726" spans="1:8" ht="12.75">
      <c r="A726" s="1"/>
      <c r="B726" s="1"/>
      <c r="C726" s="1"/>
      <c r="D726" s="1"/>
      <c r="E726" s="1"/>
      <c r="F726" s="1"/>
      <c r="G726" s="1"/>
      <c r="H726" s="1"/>
    </row>
    <row r="727" spans="1:8" ht="12.75">
      <c r="A727" s="1"/>
      <c r="B727" s="1"/>
      <c r="C727" s="1"/>
      <c r="D727" s="1"/>
      <c r="E727" s="1"/>
      <c r="F727" s="1"/>
      <c r="G727" s="1"/>
      <c r="H727" s="1"/>
    </row>
    <row r="728" spans="1:8" ht="12.75">
      <c r="A728" s="1"/>
      <c r="B728" s="1"/>
      <c r="C728" s="1"/>
      <c r="D728" s="1"/>
      <c r="E728" s="1"/>
      <c r="F728" s="1"/>
      <c r="G728" s="1"/>
      <c r="H728" s="1"/>
    </row>
    <row r="729" spans="1:8" ht="12.75">
      <c r="A729" s="1"/>
      <c r="B729" s="1"/>
      <c r="C729" s="1"/>
      <c r="D729" s="1"/>
      <c r="E729" s="1"/>
      <c r="F729" s="1"/>
      <c r="G729" s="1"/>
      <c r="H729" s="1"/>
    </row>
    <row r="730" spans="1:8" ht="12.75">
      <c r="A730" s="1"/>
      <c r="B730" s="1"/>
      <c r="C730" s="1"/>
      <c r="D730" s="1"/>
      <c r="E730" s="1"/>
      <c r="F730" s="1"/>
      <c r="G730" s="1"/>
      <c r="H730" s="1"/>
    </row>
    <row r="731" spans="1:8" ht="12.75">
      <c r="A731" s="1"/>
      <c r="B731" s="1"/>
      <c r="C731" s="1"/>
      <c r="D731" s="1"/>
      <c r="E731" s="1"/>
      <c r="F731" s="1"/>
      <c r="G731" s="1"/>
      <c r="H731" s="1"/>
    </row>
    <row r="732" spans="1:8" ht="12.75">
      <c r="A732" s="1"/>
      <c r="B732" s="1"/>
      <c r="C732" s="1"/>
      <c r="D732" s="1"/>
      <c r="E732" s="1"/>
      <c r="F732" s="1"/>
      <c r="G732" s="1"/>
      <c r="H732" s="1"/>
    </row>
    <row r="733" spans="1:8" ht="12.75">
      <c r="A733" s="1"/>
      <c r="B733" s="1"/>
      <c r="C733" s="1"/>
      <c r="D733" s="1"/>
      <c r="E733" s="1"/>
      <c r="F733" s="1"/>
      <c r="G733" s="1"/>
      <c r="H733" s="1"/>
    </row>
    <row r="734" spans="1:8" ht="12.75">
      <c r="A734" s="1"/>
      <c r="B734" s="1"/>
      <c r="C734" s="1"/>
      <c r="D734" s="1"/>
      <c r="E734" s="1"/>
      <c r="F734" s="1"/>
      <c r="G734" s="1"/>
      <c r="H734" s="1"/>
    </row>
    <row r="735" spans="1:8" ht="12.75">
      <c r="A735" s="1"/>
      <c r="B735" s="1"/>
      <c r="C735" s="1"/>
      <c r="D735" s="1"/>
      <c r="E735" s="1"/>
      <c r="F735" s="1"/>
      <c r="G735" s="1"/>
      <c r="H735" s="1"/>
    </row>
    <row r="736" spans="1:8" ht="12.75">
      <c r="A736" s="1"/>
      <c r="B736" s="1"/>
      <c r="C736" s="1"/>
      <c r="D736" s="1"/>
      <c r="E736" s="1"/>
      <c r="F736" s="1"/>
      <c r="G736" s="1"/>
      <c r="H736" s="1"/>
    </row>
    <row r="737" spans="1:8" ht="12.75">
      <c r="A737" s="1"/>
      <c r="B737" s="1"/>
      <c r="C737" s="1"/>
      <c r="D737" s="1"/>
      <c r="E737" s="1"/>
      <c r="F737" s="1"/>
      <c r="G737" s="1"/>
      <c r="H737" s="1"/>
    </row>
    <row r="738" spans="1:8" ht="12.75">
      <c r="A738" s="1"/>
      <c r="B738" s="1"/>
      <c r="C738" s="1"/>
      <c r="D738" s="1"/>
      <c r="E738" s="1"/>
      <c r="F738" s="1"/>
      <c r="G738" s="1"/>
      <c r="H738" s="1"/>
    </row>
    <row r="739" spans="1:8" ht="12.75">
      <c r="A739" s="1"/>
      <c r="B739" s="1"/>
      <c r="C739" s="1"/>
      <c r="D739" s="1"/>
      <c r="E739" s="1"/>
      <c r="F739" s="1"/>
      <c r="G739" s="1"/>
      <c r="H739" s="1"/>
    </row>
    <row r="740" spans="1:8" ht="12.75">
      <c r="A740" s="1"/>
      <c r="B740" s="1"/>
      <c r="C740" s="1"/>
      <c r="D740" s="1"/>
      <c r="E740" s="1"/>
      <c r="F740" s="1"/>
      <c r="G740" s="1"/>
      <c r="H740" s="1"/>
    </row>
    <row r="741" spans="1:8" ht="12.75">
      <c r="A741" s="1"/>
      <c r="B741" s="1"/>
      <c r="C741" s="1"/>
      <c r="D741" s="1"/>
      <c r="E741" s="1"/>
      <c r="F741" s="1"/>
      <c r="G741" s="1"/>
      <c r="H741" s="1"/>
    </row>
    <row r="742" spans="1:8" ht="12.75">
      <c r="A742" s="1"/>
      <c r="B742" s="1"/>
      <c r="C742" s="1"/>
      <c r="D742" s="1"/>
      <c r="E742" s="1"/>
      <c r="F742" s="1"/>
      <c r="G742" s="1"/>
      <c r="H742" s="1"/>
    </row>
    <row r="743" spans="1:8" ht="12.75">
      <c r="A743" s="1"/>
      <c r="B743" s="1"/>
      <c r="C743" s="1"/>
      <c r="D743" s="1"/>
      <c r="E743" s="1"/>
      <c r="F743" s="1"/>
      <c r="G743" s="1"/>
      <c r="H743" s="1"/>
    </row>
    <row r="744" spans="1:8" ht="12.75">
      <c r="A744" s="1"/>
      <c r="B744" s="1"/>
      <c r="C744" s="1"/>
      <c r="D744" s="1"/>
      <c r="E744" s="1"/>
      <c r="F744" s="1"/>
      <c r="G744" s="1"/>
      <c r="H744" s="1"/>
    </row>
    <row r="745" spans="1:8" ht="12.75">
      <c r="A745" s="1"/>
      <c r="B745" s="1"/>
      <c r="C745" s="1"/>
      <c r="D745" s="1"/>
      <c r="E745" s="1"/>
      <c r="F745" s="1"/>
      <c r="G745" s="1"/>
      <c r="H745" s="1"/>
    </row>
    <row r="746" spans="1:8" ht="12.75">
      <c r="A746" s="1"/>
      <c r="B746" s="1"/>
      <c r="C746" s="1"/>
      <c r="D746" s="1"/>
      <c r="E746" s="1"/>
      <c r="F746" s="1"/>
      <c r="G746" s="1"/>
      <c r="H746" s="1"/>
    </row>
    <row r="747" spans="1:8" ht="12.75">
      <c r="A747" s="1"/>
      <c r="B747" s="1"/>
      <c r="C747" s="1"/>
      <c r="D747" s="1"/>
      <c r="E747" s="1"/>
      <c r="F747" s="1"/>
      <c r="G747" s="1"/>
      <c r="H747" s="1"/>
    </row>
    <row r="748" spans="1:8" ht="12.75">
      <c r="A748" s="1"/>
      <c r="B748" s="1"/>
      <c r="C748" s="1"/>
      <c r="D748" s="1"/>
      <c r="E748" s="1"/>
      <c r="F748" s="1"/>
      <c r="G748" s="1"/>
      <c r="H748" s="1"/>
    </row>
    <row r="749" spans="1:8" ht="12.75">
      <c r="A749" s="1"/>
      <c r="B749" s="1"/>
      <c r="C749" s="1"/>
      <c r="D749" s="1"/>
      <c r="E749" s="1"/>
      <c r="F749" s="1"/>
      <c r="G749" s="1"/>
      <c r="H749" s="1"/>
    </row>
    <row r="750" spans="1:8" ht="12.75">
      <c r="A750" s="1"/>
      <c r="B750" s="1"/>
      <c r="C750" s="1"/>
      <c r="D750" s="1"/>
      <c r="E750" s="1"/>
      <c r="F750" s="1"/>
      <c r="G750" s="1"/>
      <c r="H750" s="1"/>
    </row>
    <row r="751" spans="1:8" ht="12.75">
      <c r="A751" s="1"/>
      <c r="B751" s="1"/>
      <c r="C751" s="1"/>
      <c r="D751" s="1"/>
      <c r="E751" s="1"/>
      <c r="F751" s="1"/>
      <c r="G751" s="1"/>
      <c r="H751" s="1"/>
    </row>
    <row r="752" spans="1:8" ht="12.75">
      <c r="A752" s="1"/>
      <c r="B752" s="1"/>
      <c r="C752" s="1"/>
      <c r="D752" s="1"/>
      <c r="E752" s="1"/>
      <c r="F752" s="1"/>
      <c r="G752" s="1"/>
      <c r="H752" s="1"/>
    </row>
    <row r="753" spans="1:8" ht="12.75">
      <c r="A753" s="1"/>
      <c r="B753" s="1"/>
      <c r="C753" s="1"/>
      <c r="D753" s="1"/>
      <c r="E753" s="1"/>
      <c r="F753" s="1"/>
      <c r="G753" s="1"/>
      <c r="H753" s="1"/>
    </row>
    <row r="754" spans="1:8" ht="12.75">
      <c r="A754" s="1"/>
      <c r="B754" s="1"/>
      <c r="C754" s="1"/>
      <c r="D754" s="1"/>
      <c r="E754" s="1"/>
      <c r="F754" s="1"/>
      <c r="G754" s="1"/>
      <c r="H754" s="1"/>
    </row>
    <row r="755" spans="1:8" ht="12.75">
      <c r="A755" s="1"/>
      <c r="B755" s="1"/>
      <c r="C755" s="1"/>
      <c r="D755" s="1"/>
      <c r="E755" s="1"/>
      <c r="F755" s="1"/>
      <c r="G755" s="1"/>
      <c r="H755" s="1"/>
    </row>
    <row r="756" spans="1:8" ht="12.75">
      <c r="A756" s="1"/>
      <c r="B756" s="1"/>
      <c r="C756" s="1"/>
      <c r="D756" s="1"/>
      <c r="E756" s="1"/>
      <c r="F756" s="1"/>
      <c r="G756" s="1"/>
      <c r="H756" s="1"/>
    </row>
    <row r="757" spans="1:8" ht="12.75">
      <c r="A757" s="1"/>
      <c r="B757" s="1"/>
      <c r="C757" s="1"/>
      <c r="D757" s="1"/>
      <c r="E757" s="1"/>
      <c r="F757" s="1"/>
      <c r="G757" s="1"/>
      <c r="H757" s="1"/>
    </row>
    <row r="758" spans="1:8" ht="12.75">
      <c r="A758" s="1"/>
      <c r="B758" s="1"/>
      <c r="C758" s="1"/>
      <c r="D758" s="1"/>
      <c r="E758" s="1"/>
      <c r="F758" s="1"/>
      <c r="G758" s="1"/>
      <c r="H758" s="1"/>
    </row>
    <row r="759" spans="1:8" ht="12.75">
      <c r="A759" s="1"/>
      <c r="B759" s="1"/>
      <c r="C759" s="1"/>
      <c r="D759" s="1"/>
      <c r="E759" s="1"/>
      <c r="F759" s="1"/>
      <c r="G759" s="1"/>
      <c r="H759" s="1"/>
    </row>
    <row r="760" spans="1:8" ht="12.75">
      <c r="A760" s="1"/>
      <c r="B760" s="1"/>
      <c r="C760" s="1"/>
      <c r="D760" s="1"/>
      <c r="E760" s="1"/>
      <c r="F760" s="1"/>
      <c r="G760" s="1"/>
      <c r="H760" s="1"/>
    </row>
    <row r="761" spans="1:8" ht="12.75">
      <c r="A761" s="1"/>
      <c r="B761" s="1"/>
      <c r="C761" s="1"/>
      <c r="D761" s="1"/>
      <c r="E761" s="1"/>
      <c r="F761" s="1"/>
      <c r="G761" s="1"/>
      <c r="H761" s="1"/>
    </row>
    <row r="762" spans="1:8" ht="12.75">
      <c r="A762" s="1"/>
      <c r="B762" s="1"/>
      <c r="C762" s="1"/>
      <c r="D762" s="1"/>
      <c r="E762" s="1"/>
      <c r="F762" s="1"/>
      <c r="G762" s="1"/>
      <c r="H762" s="1"/>
    </row>
    <row r="763" spans="1:8" ht="12.75">
      <c r="A763" s="1"/>
      <c r="B763" s="1"/>
      <c r="C763" s="1"/>
      <c r="D763" s="1"/>
      <c r="E763" s="1"/>
      <c r="F763" s="1"/>
      <c r="G763" s="1"/>
      <c r="H763" s="1"/>
    </row>
    <row r="764" spans="1:8" ht="12.75">
      <c r="A764" s="1"/>
      <c r="B764" s="1"/>
      <c r="C764" s="1"/>
      <c r="D764" s="1"/>
      <c r="E764" s="1"/>
      <c r="F764" s="1"/>
      <c r="G764" s="1"/>
      <c r="H764" s="1"/>
    </row>
    <row r="765" spans="1:8" ht="12.75">
      <c r="A765" s="1"/>
      <c r="B765" s="1"/>
      <c r="C765" s="1"/>
      <c r="D765" s="1"/>
      <c r="E765" s="1"/>
      <c r="F765" s="1"/>
      <c r="G765" s="1"/>
      <c r="H765" s="1"/>
    </row>
    <row r="766" spans="1:8" ht="12.75">
      <c r="A766" s="1"/>
      <c r="B766" s="1"/>
      <c r="C766" s="1"/>
      <c r="D766" s="1"/>
      <c r="E766" s="1"/>
      <c r="F766" s="1"/>
      <c r="G766" s="1"/>
      <c r="H766" s="1"/>
    </row>
    <row r="767" spans="1:8" ht="12.75">
      <c r="A767" s="1"/>
      <c r="B767" s="1"/>
      <c r="C767" s="1"/>
      <c r="D767" s="1"/>
      <c r="E767" s="1"/>
      <c r="F767" s="1"/>
      <c r="G767" s="1"/>
      <c r="H767" s="1"/>
    </row>
    <row r="768" spans="1:8" ht="12.75">
      <c r="A768" s="1"/>
      <c r="B768" s="1"/>
      <c r="C768" s="1"/>
      <c r="D768" s="1"/>
      <c r="E768" s="1"/>
      <c r="F768" s="1"/>
      <c r="G768" s="1"/>
      <c r="H768" s="1"/>
    </row>
    <row r="769" spans="1:8" ht="12.75">
      <c r="A769" s="1"/>
      <c r="B769" s="1"/>
      <c r="C769" s="1"/>
      <c r="D769" s="1"/>
      <c r="E769" s="1"/>
      <c r="F769" s="1"/>
      <c r="G769" s="1"/>
      <c r="H769" s="1"/>
    </row>
    <row r="770" spans="1:8" ht="12.75">
      <c r="A770" s="1"/>
      <c r="B770" s="1"/>
      <c r="C770" s="1"/>
      <c r="D770" s="1"/>
      <c r="E770" s="1"/>
      <c r="F770" s="1"/>
      <c r="G770" s="1"/>
      <c r="H770" s="1"/>
    </row>
    <row r="771" spans="1:8" ht="12.75">
      <c r="A771" s="1"/>
      <c r="B771" s="1"/>
      <c r="C771" s="1"/>
      <c r="D771" s="1"/>
      <c r="E771" s="1"/>
      <c r="F771" s="1"/>
      <c r="G771" s="1"/>
      <c r="H771" s="1"/>
    </row>
    <row r="772" spans="1:8" ht="12.75">
      <c r="A772" s="1"/>
      <c r="B772" s="1"/>
      <c r="C772" s="1"/>
      <c r="D772" s="1"/>
      <c r="E772" s="1"/>
      <c r="F772" s="1"/>
      <c r="G772" s="1"/>
      <c r="H772" s="1"/>
    </row>
    <row r="773" spans="1:8" ht="12.75">
      <c r="A773" s="1"/>
      <c r="B773" s="1"/>
      <c r="C773" s="1"/>
      <c r="D773" s="1"/>
      <c r="E773" s="1"/>
      <c r="F773" s="1"/>
      <c r="G773" s="1"/>
      <c r="H773" s="1"/>
    </row>
    <row r="774" spans="1:8" ht="12.75">
      <c r="A774" s="1"/>
      <c r="B774" s="1"/>
      <c r="C774" s="1"/>
      <c r="D774" s="1"/>
      <c r="E774" s="1"/>
      <c r="F774" s="1"/>
      <c r="G774" s="1"/>
      <c r="H774" s="1"/>
    </row>
    <row r="775" spans="1:8" ht="12.75">
      <c r="A775" s="1"/>
      <c r="B775" s="1"/>
      <c r="C775" s="1"/>
      <c r="D775" s="1"/>
      <c r="E775" s="1"/>
      <c r="F775" s="1"/>
      <c r="G775" s="1"/>
      <c r="H775" s="1"/>
    </row>
    <row r="776" spans="1:8" ht="12.75">
      <c r="A776" s="1"/>
      <c r="B776" s="1"/>
      <c r="C776" s="1"/>
      <c r="D776" s="1"/>
      <c r="E776" s="1"/>
      <c r="F776" s="1"/>
      <c r="G776" s="1"/>
      <c r="H776" s="1"/>
    </row>
    <row r="777" spans="1:8" ht="12.75">
      <c r="A777" s="1"/>
      <c r="B777" s="1"/>
      <c r="C777" s="1"/>
      <c r="D777" s="1"/>
      <c r="E777" s="1"/>
      <c r="F777" s="1"/>
      <c r="G777" s="1"/>
      <c r="H777" s="1"/>
    </row>
    <row r="778" spans="1:8" ht="12.75">
      <c r="A778" s="1"/>
      <c r="B778" s="1"/>
      <c r="C778" s="1"/>
      <c r="D778" s="1"/>
      <c r="E778" s="1"/>
      <c r="F778" s="1"/>
      <c r="G778" s="1"/>
      <c r="H778" s="1"/>
    </row>
    <row r="779" spans="1:8" ht="12.75">
      <c r="A779" s="1"/>
      <c r="B779" s="1"/>
      <c r="C779" s="1"/>
      <c r="D779" s="1"/>
      <c r="E779" s="1"/>
      <c r="F779" s="1"/>
      <c r="G779" s="1"/>
      <c r="H779" s="1"/>
    </row>
    <row r="780" spans="1:8" ht="12.75">
      <c r="A780" s="1"/>
      <c r="B780" s="1"/>
      <c r="C780" s="1"/>
      <c r="D780" s="1"/>
      <c r="E780" s="1"/>
      <c r="F780" s="1"/>
      <c r="G780" s="1"/>
      <c r="H780" s="1"/>
    </row>
    <row r="781" spans="1:8" ht="12.75">
      <c r="A781" s="1"/>
      <c r="B781" s="1"/>
      <c r="C781" s="1"/>
      <c r="D781" s="1"/>
      <c r="E781" s="1"/>
      <c r="F781" s="1"/>
      <c r="G781" s="1"/>
      <c r="H781" s="1"/>
    </row>
    <row r="782" spans="1:8" ht="12.75">
      <c r="A782" s="1"/>
      <c r="B782" s="1"/>
      <c r="C782" s="1"/>
      <c r="D782" s="1"/>
      <c r="E782" s="1"/>
      <c r="F782" s="1"/>
      <c r="G782" s="1"/>
      <c r="H782" s="1"/>
    </row>
    <row r="783" spans="1:8" ht="12.75">
      <c r="A783" s="1"/>
      <c r="B783" s="1"/>
      <c r="C783" s="1"/>
      <c r="D783" s="1"/>
      <c r="E783" s="1"/>
      <c r="F783" s="1"/>
      <c r="G783" s="1"/>
      <c r="H783" s="1"/>
    </row>
    <row r="784" spans="1:8" ht="12.75">
      <c r="A784" s="1"/>
      <c r="B784" s="1"/>
      <c r="C784" s="1"/>
      <c r="D784" s="1"/>
      <c r="E784" s="1"/>
      <c r="F784" s="1"/>
      <c r="G784" s="1"/>
      <c r="H784" s="1"/>
    </row>
    <row r="785" spans="1:8" ht="12.75">
      <c r="A785" s="1"/>
      <c r="B785" s="1"/>
      <c r="C785" s="1"/>
      <c r="D785" s="1"/>
      <c r="E785" s="1"/>
      <c r="F785" s="1"/>
      <c r="G785" s="1"/>
      <c r="H785" s="1"/>
    </row>
    <row r="786" spans="1:8" ht="12.75">
      <c r="A786" s="1"/>
      <c r="B786" s="1"/>
      <c r="C786" s="1"/>
      <c r="D786" s="1"/>
      <c r="E786" s="1"/>
      <c r="F786" s="1"/>
      <c r="G786" s="1"/>
      <c r="H786" s="1"/>
    </row>
    <row r="787" spans="1:8" ht="12.75">
      <c r="A787" s="1"/>
      <c r="B787" s="1"/>
      <c r="C787" s="1"/>
      <c r="D787" s="1"/>
      <c r="E787" s="1"/>
      <c r="F787" s="1"/>
      <c r="G787" s="1"/>
      <c r="H787" s="1"/>
    </row>
    <row r="788" spans="1:8" ht="12.75">
      <c r="A788" s="1"/>
      <c r="B788" s="1"/>
      <c r="C788" s="1"/>
      <c r="D788" s="1"/>
      <c r="E788" s="1"/>
      <c r="F788" s="1"/>
      <c r="G788" s="1"/>
      <c r="H788" s="1"/>
    </row>
    <row r="789" spans="1:8" ht="12.75">
      <c r="A789" s="1"/>
      <c r="B789" s="1"/>
      <c r="C789" s="1"/>
      <c r="D789" s="1"/>
      <c r="E789" s="1"/>
      <c r="F789" s="1"/>
      <c r="G789" s="1"/>
      <c r="H789" s="1"/>
    </row>
    <row r="790" spans="1:8" ht="12.75">
      <c r="A790" s="1"/>
      <c r="B790" s="1"/>
      <c r="C790" s="1"/>
      <c r="D790" s="1"/>
      <c r="E790" s="1"/>
      <c r="F790" s="1"/>
      <c r="G790" s="1"/>
      <c r="H790" s="1"/>
    </row>
    <row r="791" spans="1:8" ht="12.75">
      <c r="A791" s="1"/>
      <c r="B791" s="1"/>
      <c r="C791" s="1"/>
      <c r="D791" s="1"/>
      <c r="E791" s="1"/>
      <c r="F791" s="1"/>
      <c r="G791" s="1"/>
      <c r="H791" s="1"/>
    </row>
    <row r="792" spans="1:8" ht="12.75">
      <c r="A792" s="1"/>
      <c r="B792" s="1"/>
      <c r="C792" s="1"/>
      <c r="D792" s="1"/>
      <c r="E792" s="1"/>
      <c r="F792" s="1"/>
      <c r="G792" s="1"/>
      <c r="H792" s="1"/>
    </row>
    <row r="793" spans="1:8" ht="12.75">
      <c r="A793" s="1"/>
      <c r="B793" s="1"/>
      <c r="C793" s="1"/>
      <c r="D793" s="1"/>
      <c r="E793" s="1"/>
      <c r="F793" s="1"/>
      <c r="G793" s="1"/>
      <c r="H793" s="1"/>
    </row>
    <row r="794" spans="1:8" ht="12.75">
      <c r="A794" s="1"/>
      <c r="B794" s="1"/>
      <c r="C794" s="1"/>
      <c r="D794" s="1"/>
      <c r="E794" s="1"/>
      <c r="F794" s="1"/>
      <c r="G794" s="1"/>
      <c r="H794" s="1"/>
    </row>
    <row r="795" spans="1:8" ht="12.75">
      <c r="A795" s="1"/>
      <c r="B795" s="1"/>
      <c r="C795" s="1"/>
      <c r="D795" s="1"/>
      <c r="E795" s="1"/>
      <c r="F795" s="1"/>
      <c r="G795" s="1"/>
      <c r="H795" s="1"/>
    </row>
    <row r="796" spans="1:8" ht="12.75">
      <c r="A796" s="1"/>
      <c r="B796" s="1"/>
      <c r="C796" s="1"/>
      <c r="D796" s="1"/>
      <c r="E796" s="1"/>
      <c r="F796" s="1"/>
      <c r="G796" s="1"/>
      <c r="H796" s="1"/>
    </row>
    <row r="797" spans="1:8" ht="12.75">
      <c r="A797" s="1"/>
      <c r="B797" s="1"/>
      <c r="C797" s="1"/>
      <c r="D797" s="1"/>
      <c r="E797" s="1"/>
      <c r="F797" s="1"/>
      <c r="G797" s="1"/>
      <c r="H797" s="1"/>
    </row>
    <row r="798" spans="1:8" ht="12.75">
      <c r="A798" s="1"/>
      <c r="B798" s="1"/>
      <c r="C798" s="1"/>
      <c r="D798" s="1"/>
      <c r="E798" s="1"/>
      <c r="F798" s="1"/>
      <c r="G798" s="1"/>
      <c r="H798" s="1"/>
    </row>
    <row r="799" spans="1:8" ht="12.75">
      <c r="A799" s="1"/>
      <c r="B799" s="1"/>
      <c r="C799" s="1"/>
      <c r="D799" s="1"/>
      <c r="E799" s="1"/>
      <c r="F799" s="1"/>
      <c r="G799" s="1"/>
      <c r="H799" s="1"/>
    </row>
    <row r="800" spans="1:8" ht="12.75">
      <c r="A800" s="1"/>
      <c r="B800" s="1"/>
      <c r="C800" s="1"/>
      <c r="D800" s="1"/>
      <c r="E800" s="1"/>
      <c r="F800" s="1"/>
      <c r="G800" s="1"/>
      <c r="H800" s="1"/>
    </row>
    <row r="801" spans="1:8" ht="12.75">
      <c r="A801" s="1"/>
      <c r="B801" s="1"/>
      <c r="C801" s="1"/>
      <c r="D801" s="1"/>
      <c r="E801" s="1"/>
      <c r="F801" s="1"/>
      <c r="G801" s="1"/>
      <c r="H801" s="1"/>
    </row>
    <row r="802" spans="1:8" ht="12.75">
      <c r="A802" s="1"/>
      <c r="B802" s="1"/>
      <c r="C802" s="1"/>
      <c r="D802" s="1"/>
      <c r="E802" s="1"/>
      <c r="F802" s="1"/>
      <c r="G802" s="1"/>
      <c r="H802" s="1"/>
    </row>
    <row r="803" spans="1:8" ht="12.75">
      <c r="A803" s="1"/>
      <c r="B803" s="1"/>
      <c r="C803" s="1"/>
      <c r="D803" s="1"/>
      <c r="E803" s="1"/>
      <c r="F803" s="1"/>
      <c r="G803" s="1"/>
      <c r="H803" s="1"/>
    </row>
    <row r="804" spans="1:8" ht="12.75">
      <c r="A804" s="1"/>
      <c r="B804" s="1"/>
      <c r="C804" s="1"/>
      <c r="D804" s="1"/>
      <c r="E804" s="1"/>
      <c r="F804" s="1"/>
      <c r="G804" s="1"/>
      <c r="H804" s="1"/>
    </row>
    <row r="805" spans="1:8" ht="12.75">
      <c r="A805" s="1"/>
      <c r="B805" s="1"/>
      <c r="C805" s="1"/>
      <c r="D805" s="1"/>
      <c r="E805" s="1"/>
      <c r="F805" s="1"/>
      <c r="G805" s="1"/>
      <c r="H805" s="1"/>
    </row>
    <row r="806" spans="1:8" ht="12.75">
      <c r="A806" s="1"/>
      <c r="B806" s="1"/>
      <c r="C806" s="1"/>
      <c r="D806" s="1"/>
      <c r="E806" s="1"/>
      <c r="F806" s="1"/>
      <c r="G806" s="1"/>
      <c r="H806" s="1"/>
    </row>
    <row r="807" spans="1:8" ht="12.75">
      <c r="A807" s="1"/>
      <c r="B807" s="1"/>
      <c r="C807" s="1"/>
      <c r="D807" s="1"/>
      <c r="E807" s="1"/>
      <c r="F807" s="1"/>
      <c r="G807" s="1"/>
      <c r="H807" s="1"/>
    </row>
    <row r="808" spans="1:8" ht="12.75">
      <c r="A808" s="1"/>
      <c r="B808" s="1"/>
      <c r="C808" s="1"/>
      <c r="D808" s="1"/>
      <c r="E808" s="1"/>
      <c r="F808" s="1"/>
      <c r="G808" s="1"/>
      <c r="H808" s="1"/>
    </row>
    <row r="809" spans="1:8" ht="12.75">
      <c r="A809" s="1"/>
      <c r="B809" s="1"/>
      <c r="C809" s="1"/>
      <c r="D809" s="1"/>
      <c r="E809" s="1"/>
      <c r="F809" s="1"/>
      <c r="G809" s="1"/>
      <c r="H809" s="1"/>
    </row>
    <row r="810" spans="1:8" ht="12.75">
      <c r="A810" s="1"/>
      <c r="B810" s="1"/>
      <c r="C810" s="1"/>
      <c r="D810" s="1"/>
      <c r="E810" s="1"/>
      <c r="F810" s="1"/>
      <c r="G810" s="1"/>
      <c r="H810" s="1"/>
    </row>
    <row r="811" spans="1:8" ht="12.75">
      <c r="A811" s="1"/>
      <c r="B811" s="1"/>
      <c r="C811" s="1"/>
      <c r="D811" s="1"/>
      <c r="E811" s="1"/>
      <c r="F811" s="1"/>
      <c r="G811" s="1"/>
      <c r="H811" s="1"/>
    </row>
    <row r="812" spans="1:8" ht="12.75">
      <c r="A812" s="1"/>
      <c r="B812" s="1"/>
      <c r="C812" s="1"/>
      <c r="D812" s="1"/>
      <c r="E812" s="1"/>
      <c r="F812" s="1"/>
      <c r="G812" s="1"/>
      <c r="H812" s="1"/>
    </row>
    <row r="813" spans="1:8" ht="12.75">
      <c r="A813" s="1"/>
      <c r="B813" s="1"/>
      <c r="C813" s="1"/>
      <c r="D813" s="1"/>
      <c r="E813" s="1"/>
      <c r="F813" s="1"/>
      <c r="G813" s="1"/>
      <c r="H813" s="1"/>
    </row>
    <row r="814" spans="1:8" ht="12.75">
      <c r="A814" s="1"/>
      <c r="B814" s="1"/>
      <c r="C814" s="1"/>
      <c r="D814" s="1"/>
      <c r="E814" s="1"/>
      <c r="F814" s="1"/>
      <c r="G814" s="1"/>
      <c r="H814" s="1"/>
    </row>
    <row r="815" spans="1:8" ht="12.75">
      <c r="A815" s="1"/>
      <c r="B815" s="1"/>
      <c r="C815" s="1"/>
      <c r="D815" s="1"/>
      <c r="E815" s="1"/>
      <c r="F815" s="1"/>
      <c r="G815" s="1"/>
      <c r="H815" s="1"/>
    </row>
    <row r="816" spans="1:8" ht="12.75">
      <c r="A816" s="1"/>
      <c r="B816" s="1"/>
      <c r="C816" s="1"/>
      <c r="D816" s="1"/>
      <c r="E816" s="1"/>
      <c r="F816" s="1"/>
      <c r="G816" s="1"/>
      <c r="H816" s="1"/>
    </row>
    <row r="817" spans="1:8" ht="12.75">
      <c r="A817" s="1"/>
      <c r="B817" s="1"/>
      <c r="C817" s="1"/>
      <c r="D817" s="1"/>
      <c r="E817" s="1"/>
      <c r="F817" s="1"/>
      <c r="G817" s="1"/>
      <c r="H817" s="1"/>
    </row>
    <row r="818" spans="1:8" ht="12.75">
      <c r="A818" s="1"/>
      <c r="B818" s="1"/>
      <c r="C818" s="1"/>
      <c r="D818" s="1"/>
      <c r="E818" s="1"/>
      <c r="F818" s="1"/>
      <c r="G818" s="1"/>
      <c r="H818" s="1"/>
    </row>
    <row r="819" spans="1:8" ht="12.75">
      <c r="A819" s="1"/>
      <c r="B819" s="1"/>
      <c r="C819" s="1"/>
      <c r="D819" s="1"/>
      <c r="E819" s="1"/>
      <c r="F819" s="1"/>
      <c r="G819" s="1"/>
      <c r="H819" s="1"/>
    </row>
    <row r="820" spans="1:8" ht="12.75">
      <c r="A820" s="1"/>
      <c r="B820" s="1"/>
      <c r="C820" s="1"/>
      <c r="D820" s="1"/>
      <c r="E820" s="1"/>
      <c r="F820" s="1"/>
      <c r="G820" s="1"/>
      <c r="H820" s="1"/>
    </row>
    <row r="821" spans="1:8" ht="12.75">
      <c r="A821" s="1"/>
      <c r="B821" s="1"/>
      <c r="C821" s="1"/>
      <c r="D821" s="1"/>
      <c r="E821" s="1"/>
      <c r="F821" s="1"/>
      <c r="G821" s="1"/>
      <c r="H821" s="1"/>
    </row>
    <row r="822" spans="1:8" ht="12.75">
      <c r="A822" s="1"/>
      <c r="B822" s="1"/>
      <c r="C822" s="1"/>
      <c r="D822" s="1"/>
      <c r="E822" s="1"/>
      <c r="F822" s="1"/>
      <c r="G822" s="1"/>
      <c r="H822" s="1"/>
    </row>
    <row r="823" spans="1:8" ht="12.75">
      <c r="A823" s="1"/>
      <c r="B823" s="1"/>
      <c r="C823" s="1"/>
      <c r="D823" s="1"/>
      <c r="E823" s="1"/>
      <c r="F823" s="1"/>
      <c r="G823" s="1"/>
      <c r="H823" s="1"/>
    </row>
    <row r="824" spans="1:8" ht="12.75">
      <c r="A824" s="1"/>
      <c r="B824" s="1"/>
      <c r="C824" s="1"/>
      <c r="D824" s="1"/>
      <c r="E824" s="1"/>
      <c r="F824" s="1"/>
      <c r="G824" s="1"/>
      <c r="H824" s="1"/>
    </row>
    <row r="825" spans="1:8" ht="12.75">
      <c r="A825" s="1"/>
      <c r="B825" s="1"/>
      <c r="C825" s="1"/>
      <c r="D825" s="1"/>
      <c r="E825" s="1"/>
      <c r="F825" s="1"/>
      <c r="G825" s="1"/>
      <c r="H825" s="1"/>
    </row>
    <row r="826" spans="1:8" ht="12.75">
      <c r="A826" s="1"/>
      <c r="B826" s="1"/>
      <c r="C826" s="1"/>
      <c r="D826" s="1"/>
      <c r="E826" s="1"/>
      <c r="F826" s="1"/>
      <c r="G826" s="1"/>
      <c r="H826" s="1"/>
    </row>
    <row r="827" spans="1:8" ht="12.75">
      <c r="A827" s="1"/>
      <c r="B827" s="1"/>
      <c r="C827" s="1"/>
      <c r="D827" s="1"/>
      <c r="E827" s="1"/>
      <c r="F827" s="1"/>
      <c r="G827" s="1"/>
      <c r="H827" s="1"/>
    </row>
    <row r="828" spans="1:8" ht="12.75">
      <c r="A828" s="1"/>
      <c r="B828" s="1"/>
      <c r="C828" s="1"/>
      <c r="D828" s="1"/>
      <c r="E828" s="1"/>
      <c r="F828" s="1"/>
      <c r="G828" s="1"/>
      <c r="H828" s="1"/>
    </row>
    <row r="829" spans="1:8" ht="12.75">
      <c r="A829" s="1"/>
      <c r="B829" s="1"/>
      <c r="C829" s="1"/>
      <c r="D829" s="1"/>
      <c r="E829" s="1"/>
      <c r="F829" s="1"/>
      <c r="G829" s="1"/>
      <c r="H829" s="1"/>
    </row>
    <row r="830" spans="1:8" ht="12.75">
      <c r="A830" s="1"/>
      <c r="B830" s="1"/>
      <c r="C830" s="1"/>
      <c r="D830" s="1"/>
      <c r="E830" s="1"/>
      <c r="F830" s="1"/>
      <c r="G830" s="1"/>
      <c r="H830" s="1"/>
    </row>
    <row r="831" spans="1:8" ht="12.75">
      <c r="A831" s="1"/>
      <c r="B831" s="1"/>
      <c r="C831" s="1"/>
      <c r="D831" s="1"/>
      <c r="E831" s="1"/>
      <c r="F831" s="1"/>
      <c r="G831" s="1"/>
      <c r="H831" s="1"/>
    </row>
    <row r="832" spans="1:8" ht="12.75">
      <c r="A832" s="1"/>
      <c r="B832" s="1"/>
      <c r="C832" s="1"/>
      <c r="D832" s="1"/>
      <c r="E832" s="1"/>
      <c r="F832" s="1"/>
      <c r="G832" s="1"/>
      <c r="H832" s="1"/>
    </row>
    <row r="833" spans="1:8" ht="12.75">
      <c r="A833" s="1"/>
      <c r="B833" s="1"/>
      <c r="C833" s="1"/>
      <c r="D833" s="1"/>
      <c r="E833" s="1"/>
      <c r="F833" s="1"/>
      <c r="G833" s="1"/>
      <c r="H833" s="1"/>
    </row>
    <row r="834" spans="1:8" ht="12.75">
      <c r="A834" s="1"/>
      <c r="B834" s="1"/>
      <c r="C834" s="1"/>
      <c r="D834" s="1"/>
      <c r="E834" s="1"/>
      <c r="F834" s="1"/>
      <c r="G834" s="1"/>
      <c r="H834" s="1"/>
    </row>
    <row r="835" spans="1:8" ht="12.75">
      <c r="A835" s="1"/>
      <c r="B835" s="1"/>
      <c r="C835" s="1"/>
      <c r="D835" s="1"/>
      <c r="E835" s="1"/>
      <c r="F835" s="1"/>
      <c r="G835" s="1"/>
      <c r="H835" s="1"/>
    </row>
    <row r="836" spans="1:8" ht="12.75">
      <c r="A836" s="1"/>
      <c r="B836" s="1"/>
      <c r="C836" s="1"/>
      <c r="D836" s="1"/>
      <c r="E836" s="1"/>
      <c r="F836" s="1"/>
      <c r="G836" s="1"/>
      <c r="H836" s="1"/>
    </row>
    <row r="837" spans="1:8" ht="12.75">
      <c r="A837" s="1"/>
      <c r="B837" s="1"/>
      <c r="C837" s="1"/>
      <c r="D837" s="1"/>
      <c r="E837" s="1"/>
      <c r="F837" s="1"/>
      <c r="G837" s="1"/>
      <c r="H837" s="1"/>
    </row>
    <row r="838" spans="1:8" ht="12.75">
      <c r="A838" s="1"/>
      <c r="B838" s="1"/>
      <c r="C838" s="1"/>
      <c r="D838" s="1"/>
      <c r="E838" s="1"/>
      <c r="F838" s="1"/>
      <c r="G838" s="1"/>
      <c r="H838" s="1"/>
    </row>
    <row r="839" spans="1:8" ht="12.75">
      <c r="A839" s="1"/>
      <c r="B839" s="1"/>
      <c r="C839" s="1"/>
      <c r="D839" s="1"/>
      <c r="E839" s="1"/>
      <c r="F839" s="1"/>
      <c r="G839" s="1"/>
      <c r="H839" s="1"/>
    </row>
    <row r="840" spans="1:8" ht="12.75">
      <c r="A840" s="1"/>
      <c r="B840" s="1"/>
      <c r="C840" s="1"/>
      <c r="D840" s="1"/>
      <c r="E840" s="1"/>
      <c r="F840" s="1"/>
      <c r="G840" s="1"/>
      <c r="H840" s="1"/>
    </row>
    <row r="841" spans="1:8" ht="12.75">
      <c r="A841" s="1"/>
      <c r="B841" s="1"/>
      <c r="C841" s="1"/>
      <c r="D841" s="1"/>
      <c r="E841" s="1"/>
      <c r="F841" s="1"/>
      <c r="G841" s="1"/>
      <c r="H841" s="1"/>
    </row>
    <row r="842" spans="1:8" ht="12.75">
      <c r="A842" s="1"/>
      <c r="B842" s="1"/>
      <c r="C842" s="1"/>
      <c r="D842" s="1"/>
      <c r="E842" s="1"/>
      <c r="F842" s="1"/>
      <c r="G842" s="1"/>
      <c r="H842" s="1"/>
    </row>
    <row r="843" spans="1:8" ht="12.75">
      <c r="A843" s="1"/>
      <c r="B843" s="1"/>
      <c r="C843" s="1"/>
      <c r="D843" s="1"/>
      <c r="E843" s="1"/>
      <c r="F843" s="1"/>
      <c r="G843" s="1"/>
      <c r="H843" s="1"/>
    </row>
    <row r="844" spans="1:8" ht="12.75">
      <c r="A844" s="1"/>
      <c r="B844" s="1"/>
      <c r="C844" s="1"/>
      <c r="D844" s="1"/>
      <c r="E844" s="1"/>
      <c r="F844" s="1"/>
      <c r="G844" s="1"/>
      <c r="H844" s="1"/>
    </row>
    <row r="845" spans="1:8" ht="12.75">
      <c r="A845" s="1"/>
      <c r="B845" s="1"/>
      <c r="C845" s="1"/>
      <c r="D845" s="1"/>
      <c r="E845" s="1"/>
      <c r="F845" s="1"/>
      <c r="G845" s="1"/>
      <c r="H845" s="1"/>
    </row>
    <row r="846" spans="1:8" ht="12.75">
      <c r="A846" s="1"/>
      <c r="B846" s="1"/>
      <c r="C846" s="1"/>
      <c r="D846" s="1"/>
      <c r="E846" s="1"/>
      <c r="F846" s="1"/>
      <c r="G846" s="1"/>
      <c r="H846" s="1"/>
    </row>
    <row r="847" spans="1:8" ht="12.75">
      <c r="A847" s="1"/>
      <c r="B847" s="1"/>
      <c r="C847" s="1"/>
      <c r="D847" s="1"/>
      <c r="E847" s="1"/>
      <c r="F847" s="1"/>
      <c r="G847" s="1"/>
      <c r="H847" s="1"/>
    </row>
    <row r="848" spans="1:8" ht="12.75">
      <c r="A848" s="1"/>
      <c r="B848" s="1"/>
      <c r="C848" s="1"/>
      <c r="D848" s="1"/>
      <c r="E848" s="1"/>
      <c r="F848" s="1"/>
      <c r="G848" s="1"/>
      <c r="H848" s="1"/>
    </row>
    <row r="849" spans="1:8" ht="12.75">
      <c r="A849" s="1"/>
      <c r="B849" s="1"/>
      <c r="C849" s="1"/>
      <c r="D849" s="1"/>
      <c r="E849" s="1"/>
      <c r="F849" s="1"/>
      <c r="G849" s="1"/>
      <c r="H849" s="1"/>
    </row>
    <row r="850" spans="1:8" ht="12.75">
      <c r="A850" s="1"/>
      <c r="B850" s="1"/>
      <c r="C850" s="1"/>
      <c r="D850" s="1"/>
      <c r="E850" s="1"/>
      <c r="F850" s="1"/>
      <c r="G850" s="1"/>
      <c r="H850" s="1"/>
    </row>
    <row r="851" spans="1:8" ht="12.75">
      <c r="A851" s="1"/>
      <c r="B851" s="1"/>
      <c r="C851" s="1"/>
      <c r="D851" s="1"/>
      <c r="E851" s="1"/>
      <c r="F851" s="1"/>
      <c r="G851" s="1"/>
      <c r="H851" s="1"/>
    </row>
    <row r="852" spans="1:8" ht="12.75">
      <c r="A852" s="1"/>
      <c r="B852" s="1"/>
      <c r="C852" s="1"/>
      <c r="D852" s="1"/>
      <c r="E852" s="1"/>
      <c r="F852" s="1"/>
      <c r="G852" s="1"/>
      <c r="H852" s="1"/>
    </row>
    <row r="853" spans="1:8" ht="12.75">
      <c r="A853" s="1"/>
      <c r="B853" s="1"/>
      <c r="C853" s="1"/>
      <c r="D853" s="1"/>
      <c r="E853" s="1"/>
      <c r="F853" s="1"/>
      <c r="G853" s="1"/>
      <c r="H853" s="1"/>
    </row>
    <row r="854" spans="1:8" ht="12.75">
      <c r="A854" s="1"/>
      <c r="B854" s="1"/>
      <c r="C854" s="1"/>
      <c r="D854" s="1"/>
      <c r="E854" s="1"/>
      <c r="F854" s="1"/>
      <c r="G854" s="1"/>
      <c r="H854" s="1"/>
    </row>
    <row r="855" spans="1:8" ht="12.75">
      <c r="A855" s="1"/>
      <c r="B855" s="1"/>
      <c r="C855" s="1"/>
      <c r="D855" s="1"/>
      <c r="E855" s="1"/>
      <c r="F855" s="1"/>
      <c r="G855" s="1"/>
      <c r="H855" s="1"/>
    </row>
    <row r="856" spans="1:8" ht="12.75">
      <c r="A856" s="1"/>
      <c r="B856" s="1"/>
      <c r="C856" s="1"/>
      <c r="D856" s="1"/>
      <c r="E856" s="1"/>
      <c r="F856" s="1"/>
      <c r="G856" s="1"/>
      <c r="H856" s="1"/>
    </row>
    <row r="857" spans="1:8" ht="12.75">
      <c r="A857" s="1"/>
      <c r="B857" s="1"/>
      <c r="C857" s="1"/>
      <c r="D857" s="1"/>
      <c r="E857" s="1"/>
      <c r="F857" s="1"/>
      <c r="G857" s="1"/>
      <c r="H857" s="1"/>
    </row>
    <row r="858" spans="1:8" ht="12.75">
      <c r="A858" s="1"/>
      <c r="B858" s="1"/>
      <c r="C858" s="1"/>
      <c r="D858" s="1"/>
      <c r="E858" s="1"/>
      <c r="F858" s="1"/>
      <c r="G858" s="1"/>
      <c r="H858" s="1"/>
    </row>
    <row r="859" spans="1:8" ht="12.75">
      <c r="A859" s="1"/>
      <c r="B859" s="1"/>
      <c r="C859" s="1"/>
      <c r="D859" s="1"/>
      <c r="E859" s="1"/>
      <c r="F859" s="1"/>
      <c r="G859" s="1"/>
      <c r="H859" s="1"/>
    </row>
    <row r="860" spans="1:8" ht="12.75">
      <c r="A860" s="1"/>
      <c r="B860" s="1"/>
      <c r="C860" s="1"/>
      <c r="D860" s="1"/>
      <c r="E860" s="1"/>
      <c r="F860" s="1"/>
      <c r="G860" s="1"/>
      <c r="H860" s="1"/>
    </row>
    <row r="861" spans="1:8" ht="12.75">
      <c r="A861" s="1"/>
      <c r="B861" s="1"/>
      <c r="C861" s="1"/>
      <c r="D861" s="1"/>
      <c r="E861" s="1"/>
      <c r="F861" s="1"/>
      <c r="G861" s="1"/>
      <c r="H861" s="1"/>
    </row>
    <row r="862" spans="1:8" ht="12.75">
      <c r="A862" s="1"/>
      <c r="B862" s="1"/>
      <c r="C862" s="1"/>
      <c r="D862" s="1"/>
      <c r="E862" s="1"/>
      <c r="F862" s="1"/>
      <c r="G862" s="1"/>
      <c r="H862" s="1"/>
    </row>
    <row r="863" spans="1:8" ht="12.75">
      <c r="A863" s="1"/>
      <c r="B863" s="1"/>
      <c r="C863" s="1"/>
      <c r="D863" s="1"/>
      <c r="E863" s="1"/>
      <c r="F863" s="1"/>
      <c r="G863" s="1"/>
      <c r="H863" s="1"/>
    </row>
    <row r="864" spans="1:8" ht="12.75">
      <c r="A864" s="1"/>
      <c r="B864" s="1"/>
      <c r="C864" s="1"/>
      <c r="D864" s="1"/>
      <c r="E864" s="1"/>
      <c r="F864" s="1"/>
      <c r="G864" s="1"/>
      <c r="H864" s="1"/>
    </row>
    <row r="865" spans="1:8" ht="12.75">
      <c r="A865" s="1"/>
      <c r="B865" s="1"/>
      <c r="C865" s="1"/>
      <c r="D865" s="1"/>
      <c r="E865" s="1"/>
      <c r="F865" s="1"/>
      <c r="G865" s="1"/>
      <c r="H865" s="1"/>
    </row>
    <row r="866" spans="1:8" ht="12.75">
      <c r="A866" s="1"/>
      <c r="B866" s="1"/>
      <c r="C866" s="1"/>
      <c r="D866" s="1"/>
      <c r="E866" s="1"/>
      <c r="F866" s="1"/>
      <c r="G866" s="1"/>
      <c r="H866" s="1"/>
    </row>
    <row r="867" spans="1:8" ht="12.75">
      <c r="A867" s="1"/>
      <c r="B867" s="1"/>
      <c r="C867" s="1"/>
      <c r="D867" s="1"/>
      <c r="E867" s="1"/>
      <c r="F867" s="1"/>
      <c r="G867" s="1"/>
      <c r="H867" s="1"/>
    </row>
    <row r="868" spans="1:8" ht="12.75">
      <c r="A868" s="1"/>
      <c r="B868" s="1"/>
      <c r="C868" s="1"/>
      <c r="D868" s="1"/>
      <c r="E868" s="1"/>
      <c r="F868" s="1"/>
      <c r="G868" s="1"/>
      <c r="H868" s="1"/>
    </row>
    <row r="869" spans="1:8" ht="12.75">
      <c r="A869" s="1"/>
      <c r="B869" s="1"/>
      <c r="C869" s="1"/>
      <c r="D869" s="1"/>
      <c r="E869" s="1"/>
      <c r="F869" s="1"/>
      <c r="G869" s="1"/>
      <c r="H869" s="1"/>
    </row>
    <row r="870" spans="1:8" ht="12.75">
      <c r="A870" s="1"/>
      <c r="B870" s="1"/>
      <c r="C870" s="1"/>
      <c r="D870" s="1"/>
      <c r="E870" s="1"/>
      <c r="F870" s="1"/>
      <c r="G870" s="1"/>
      <c r="H870" s="1"/>
    </row>
    <row r="871" spans="1:8" ht="12.75">
      <c r="A871" s="1"/>
      <c r="B871" s="1"/>
      <c r="C871" s="1"/>
      <c r="D871" s="1"/>
      <c r="E871" s="1"/>
      <c r="F871" s="1"/>
      <c r="G871" s="1"/>
      <c r="H871" s="1"/>
    </row>
    <row r="872" spans="1:8" ht="12.75">
      <c r="A872" s="1"/>
      <c r="B872" s="1"/>
      <c r="C872" s="1"/>
      <c r="D872" s="1"/>
      <c r="E872" s="1"/>
      <c r="F872" s="1"/>
      <c r="G872" s="1"/>
      <c r="H872" s="1"/>
    </row>
    <row r="873" spans="1:8" ht="12.75">
      <c r="A873" s="1"/>
      <c r="B873" s="1"/>
      <c r="C873" s="1"/>
      <c r="D873" s="1"/>
      <c r="E873" s="1"/>
      <c r="F873" s="1"/>
      <c r="G873" s="1"/>
      <c r="H873" s="1"/>
    </row>
    <row r="874" spans="1:8" ht="12.75">
      <c r="A874" s="1"/>
      <c r="B874" s="1"/>
      <c r="C874" s="1"/>
      <c r="D874" s="1"/>
      <c r="E874" s="1"/>
      <c r="F874" s="1"/>
      <c r="G874" s="1"/>
      <c r="H874" s="1"/>
    </row>
    <row r="875" spans="1:8" ht="12.75">
      <c r="A875" s="1"/>
      <c r="B875" s="1"/>
      <c r="C875" s="1"/>
      <c r="D875" s="1"/>
      <c r="E875" s="1"/>
      <c r="F875" s="1"/>
      <c r="G875" s="1"/>
      <c r="H875" s="1"/>
    </row>
    <row r="876" spans="1:8" ht="12.75">
      <c r="A876" s="1"/>
      <c r="B876" s="1"/>
      <c r="C876" s="1"/>
      <c r="D876" s="1"/>
      <c r="E876" s="1"/>
      <c r="F876" s="1"/>
      <c r="G876" s="1"/>
      <c r="H876" s="1"/>
    </row>
    <row r="877" spans="1:8" ht="12.75">
      <c r="A877" s="1"/>
      <c r="B877" s="1"/>
      <c r="C877" s="1"/>
      <c r="D877" s="1"/>
      <c r="E877" s="1"/>
      <c r="F877" s="1"/>
      <c r="G877" s="1"/>
      <c r="H877" s="1"/>
    </row>
    <row r="878" spans="1:8" ht="12.75">
      <c r="A878" s="1"/>
      <c r="B878" s="1"/>
      <c r="C878" s="1"/>
      <c r="D878" s="1"/>
      <c r="E878" s="1"/>
      <c r="F878" s="1"/>
      <c r="G878" s="1"/>
      <c r="H878" s="1"/>
    </row>
    <row r="879" spans="1:8" ht="12.75">
      <c r="A879" s="1"/>
      <c r="B879" s="1"/>
      <c r="C879" s="1"/>
      <c r="D879" s="1"/>
      <c r="E879" s="1"/>
      <c r="F879" s="1"/>
      <c r="G879" s="1"/>
      <c r="H879" s="1"/>
    </row>
    <row r="880" spans="1:8" ht="12.75">
      <c r="A880" s="1"/>
      <c r="B880" s="1"/>
      <c r="C880" s="1"/>
      <c r="D880" s="1"/>
      <c r="E880" s="1"/>
      <c r="F880" s="1"/>
      <c r="G880" s="1"/>
      <c r="H880" s="1"/>
    </row>
    <row r="881" spans="1:8" ht="12.75">
      <c r="A881" s="1"/>
      <c r="B881" s="1"/>
      <c r="C881" s="1"/>
      <c r="D881" s="1"/>
      <c r="E881" s="1"/>
      <c r="F881" s="1"/>
      <c r="G881" s="1"/>
      <c r="H881" s="1"/>
    </row>
    <row r="882" spans="1:8" ht="12.75">
      <c r="A882" s="1"/>
      <c r="B882" s="1"/>
      <c r="C882" s="1"/>
      <c r="D882" s="1"/>
      <c r="E882" s="1"/>
      <c r="F882" s="1"/>
      <c r="G882" s="1"/>
      <c r="H882" s="1"/>
    </row>
    <row r="883" spans="1:8" ht="12.75">
      <c r="A883" s="1"/>
      <c r="B883" s="1"/>
      <c r="C883" s="1"/>
      <c r="D883" s="1"/>
      <c r="E883" s="1"/>
      <c r="F883" s="1"/>
      <c r="G883" s="1"/>
      <c r="H883" s="1"/>
    </row>
    <row r="884" spans="1:8" ht="12.75">
      <c r="A884" s="1"/>
      <c r="B884" s="1"/>
      <c r="C884" s="1"/>
      <c r="D884" s="1"/>
      <c r="E884" s="1"/>
      <c r="F884" s="1"/>
      <c r="G884" s="1"/>
      <c r="H884" s="1"/>
    </row>
    <row r="885" spans="1:8" ht="12.75">
      <c r="A885" s="1"/>
      <c r="B885" s="1"/>
      <c r="C885" s="1"/>
      <c r="D885" s="1"/>
      <c r="E885" s="1"/>
      <c r="F885" s="1"/>
      <c r="G885" s="1"/>
      <c r="H885" s="1"/>
    </row>
    <row r="886" spans="1:8" ht="12.75">
      <c r="A886" s="1"/>
      <c r="B886" s="1"/>
      <c r="C886" s="1"/>
      <c r="D886" s="1"/>
      <c r="E886" s="1"/>
      <c r="F886" s="1"/>
      <c r="G886" s="1"/>
      <c r="H886" s="1"/>
    </row>
    <row r="887" spans="1:8" ht="12.75">
      <c r="A887" s="1"/>
      <c r="B887" s="1"/>
      <c r="C887" s="1"/>
      <c r="D887" s="1"/>
      <c r="E887" s="1"/>
      <c r="F887" s="1"/>
      <c r="G887" s="1"/>
      <c r="H887" s="1"/>
    </row>
    <row r="888" spans="1:8" ht="12.75">
      <c r="A888" s="1"/>
      <c r="B888" s="1"/>
      <c r="C888" s="1"/>
      <c r="D888" s="1"/>
      <c r="E888" s="1"/>
      <c r="F888" s="1"/>
      <c r="G888" s="1"/>
      <c r="H888" s="1"/>
    </row>
    <row r="889" spans="1:8" ht="12.75">
      <c r="A889" s="1"/>
      <c r="B889" s="1"/>
      <c r="C889" s="1"/>
      <c r="D889" s="1"/>
      <c r="E889" s="1"/>
      <c r="F889" s="1"/>
      <c r="G889" s="1"/>
      <c r="H889" s="1"/>
    </row>
    <row r="890" spans="1:8" ht="12.75">
      <c r="A890" s="1"/>
      <c r="B890" s="1"/>
      <c r="C890" s="1"/>
      <c r="D890" s="1"/>
      <c r="E890" s="1"/>
      <c r="F890" s="1"/>
      <c r="G890" s="1"/>
      <c r="H890" s="1"/>
    </row>
    <row r="891" spans="1:8" ht="12.75">
      <c r="A891" s="1"/>
      <c r="B891" s="1"/>
      <c r="C891" s="1"/>
      <c r="D891" s="1"/>
      <c r="E891" s="1"/>
      <c r="F891" s="1"/>
      <c r="G891" s="1"/>
      <c r="H891" s="1"/>
    </row>
    <row r="892" spans="1:8" ht="12.75">
      <c r="A892" s="1"/>
      <c r="B892" s="1"/>
      <c r="C892" s="1"/>
      <c r="D892" s="1"/>
      <c r="E892" s="1"/>
      <c r="F892" s="1"/>
      <c r="G892" s="1"/>
      <c r="H892" s="1"/>
    </row>
    <row r="893" spans="1:8" ht="12.75">
      <c r="A893" s="1"/>
      <c r="B893" s="1"/>
      <c r="C893" s="1"/>
      <c r="D893" s="1"/>
      <c r="E893" s="1"/>
      <c r="F893" s="1"/>
      <c r="G893" s="1"/>
      <c r="H893" s="1"/>
    </row>
    <row r="894" spans="1:8" ht="12.75">
      <c r="A894" s="1"/>
      <c r="B894" s="1"/>
      <c r="C894" s="1"/>
      <c r="D894" s="1"/>
      <c r="E894" s="1"/>
      <c r="F894" s="1"/>
      <c r="G894" s="1"/>
      <c r="H894" s="1"/>
    </row>
    <row r="895" spans="1:8" ht="12.75">
      <c r="A895" s="1"/>
      <c r="B895" s="1"/>
      <c r="C895" s="1"/>
      <c r="D895" s="1"/>
      <c r="E895" s="1"/>
      <c r="F895" s="1"/>
      <c r="G895" s="1"/>
      <c r="H895" s="1"/>
    </row>
    <row r="896" spans="1:8" ht="12.75">
      <c r="A896" s="1"/>
      <c r="B896" s="1"/>
      <c r="C896" s="1"/>
      <c r="D896" s="1"/>
      <c r="E896" s="1"/>
      <c r="F896" s="1"/>
      <c r="G896" s="1"/>
      <c r="H896" s="1"/>
    </row>
    <row r="897" spans="1:8" ht="12.75">
      <c r="A897" s="1"/>
      <c r="B897" s="1"/>
      <c r="C897" s="1"/>
      <c r="D897" s="1"/>
      <c r="E897" s="1"/>
      <c r="F897" s="1"/>
      <c r="G897" s="1"/>
      <c r="H897" s="1"/>
    </row>
    <row r="898" spans="1:8" ht="12.75">
      <c r="A898" s="1"/>
      <c r="B898" s="1"/>
      <c r="C898" s="1"/>
      <c r="D898" s="1"/>
      <c r="E898" s="1"/>
      <c r="F898" s="1"/>
      <c r="G898" s="1"/>
      <c r="H898" s="1"/>
    </row>
    <row r="899" spans="1:8" ht="12.75">
      <c r="A899" s="1"/>
      <c r="B899" s="1"/>
      <c r="C899" s="1"/>
      <c r="D899" s="1"/>
      <c r="E899" s="1"/>
      <c r="F899" s="1"/>
      <c r="G899" s="1"/>
      <c r="H899" s="1"/>
    </row>
    <row r="900" spans="1:8" ht="12.75">
      <c r="A900" s="1"/>
      <c r="B900" s="1"/>
      <c r="C900" s="1"/>
      <c r="D900" s="1"/>
      <c r="E900" s="1"/>
      <c r="F900" s="1"/>
      <c r="G900" s="1"/>
      <c r="H900" s="1"/>
    </row>
    <row r="901" spans="1:8" ht="12.75">
      <c r="A901" s="1"/>
      <c r="B901" s="1"/>
      <c r="C901" s="1"/>
      <c r="D901" s="1"/>
      <c r="E901" s="1"/>
      <c r="F901" s="1"/>
      <c r="G901" s="1"/>
      <c r="H901" s="1"/>
    </row>
    <row r="902" spans="1:8" ht="12.75">
      <c r="A902" s="1"/>
      <c r="B902" s="1"/>
      <c r="C902" s="1"/>
      <c r="D902" s="1"/>
      <c r="E902" s="1"/>
      <c r="F902" s="1"/>
      <c r="G902" s="1"/>
      <c r="H902" s="1"/>
    </row>
    <row r="903" spans="1:8" ht="12.75">
      <c r="A903" s="1"/>
      <c r="B903" s="1"/>
      <c r="C903" s="1"/>
      <c r="D903" s="1"/>
      <c r="E903" s="1"/>
      <c r="F903" s="1"/>
      <c r="G903" s="1"/>
      <c r="H903" s="1"/>
    </row>
    <row r="904" spans="1:8" ht="12.75">
      <c r="A904" s="1"/>
      <c r="B904" s="1"/>
      <c r="C904" s="1"/>
      <c r="D904" s="1"/>
      <c r="E904" s="1"/>
      <c r="F904" s="1"/>
      <c r="G904" s="1"/>
      <c r="H904" s="1"/>
    </row>
    <row r="905" spans="1:8" ht="12.75">
      <c r="A905" s="1"/>
      <c r="B905" s="1"/>
      <c r="C905" s="1"/>
      <c r="D905" s="1"/>
      <c r="E905" s="1"/>
      <c r="F905" s="1"/>
      <c r="G905" s="1"/>
      <c r="H905" s="1"/>
    </row>
    <row r="906" spans="1:8" ht="12.75">
      <c r="A906" s="1"/>
      <c r="B906" s="1"/>
      <c r="C906" s="1"/>
      <c r="D906" s="1"/>
      <c r="E906" s="1"/>
      <c r="F906" s="1"/>
      <c r="G906" s="1"/>
      <c r="H906" s="1"/>
    </row>
    <row r="907" spans="1:8" ht="12.75">
      <c r="A907" s="1"/>
      <c r="B907" s="1"/>
      <c r="C907" s="1"/>
      <c r="D907" s="1"/>
      <c r="E907" s="1"/>
      <c r="F907" s="1"/>
      <c r="G907" s="1"/>
      <c r="H907" s="1"/>
    </row>
    <row r="908" spans="1:8" ht="12.75">
      <c r="A908" s="1"/>
      <c r="B908" s="1"/>
      <c r="C908" s="1"/>
      <c r="D908" s="1"/>
      <c r="E908" s="1"/>
      <c r="F908" s="1"/>
      <c r="G908" s="1"/>
      <c r="H908" s="1"/>
    </row>
    <row r="909" spans="1:8" ht="12.75">
      <c r="A909" s="1"/>
      <c r="B909" s="1"/>
      <c r="C909" s="1"/>
      <c r="D909" s="1"/>
      <c r="E909" s="1"/>
      <c r="F909" s="1"/>
      <c r="G909" s="1"/>
      <c r="H909" s="1"/>
    </row>
    <row r="910" spans="1:8" ht="12.75">
      <c r="A910" s="1"/>
      <c r="B910" s="1"/>
      <c r="C910" s="1"/>
      <c r="D910" s="1"/>
      <c r="E910" s="1"/>
      <c r="F910" s="1"/>
      <c r="G910" s="1"/>
      <c r="H910" s="1"/>
    </row>
    <row r="911" spans="1:8" ht="12.75">
      <c r="A911" s="1"/>
      <c r="B911" s="1"/>
      <c r="C911" s="1"/>
      <c r="D911" s="1"/>
      <c r="E911" s="1"/>
      <c r="F911" s="1"/>
      <c r="G911" s="1"/>
      <c r="H911" s="1"/>
    </row>
    <row r="912" spans="1:8" ht="12.75">
      <c r="A912" s="1"/>
      <c r="B912" s="1"/>
      <c r="C912" s="1"/>
      <c r="D912" s="1"/>
      <c r="E912" s="1"/>
      <c r="F912" s="1"/>
      <c r="G912" s="1"/>
      <c r="H912" s="1"/>
    </row>
    <row r="913" spans="1:8" ht="12.75">
      <c r="A913" s="1"/>
      <c r="B913" s="1"/>
      <c r="C913" s="1"/>
      <c r="D913" s="1"/>
      <c r="E913" s="1"/>
      <c r="F913" s="1"/>
      <c r="G913" s="1"/>
      <c r="H913" s="1"/>
    </row>
    <row r="914" spans="1:8" ht="12.75">
      <c r="A914" s="1"/>
      <c r="B914" s="1"/>
      <c r="C914" s="1"/>
      <c r="D914" s="1"/>
      <c r="E914" s="1"/>
      <c r="F914" s="1"/>
      <c r="G914" s="1"/>
      <c r="H914" s="1"/>
    </row>
    <row r="915" spans="1:8" ht="12.75">
      <c r="A915" s="1"/>
      <c r="B915" s="1"/>
      <c r="C915" s="1"/>
      <c r="D915" s="1"/>
      <c r="E915" s="1"/>
      <c r="F915" s="1"/>
      <c r="G915" s="1"/>
      <c r="H915" s="1"/>
    </row>
    <row r="916" spans="1:8" ht="12.75">
      <c r="A916" s="1"/>
      <c r="B916" s="1"/>
      <c r="C916" s="1"/>
      <c r="D916" s="1"/>
      <c r="E916" s="1"/>
      <c r="F916" s="1"/>
      <c r="G916" s="1"/>
      <c r="H916" s="1"/>
    </row>
    <row r="917" spans="1:8" ht="12.75">
      <c r="A917" s="1"/>
      <c r="B917" s="1"/>
      <c r="C917" s="1"/>
      <c r="D917" s="1"/>
      <c r="E917" s="1"/>
      <c r="F917" s="1"/>
      <c r="G917" s="1"/>
      <c r="H917" s="1"/>
    </row>
    <row r="918" spans="1:8" ht="12.75">
      <c r="A918" s="1"/>
      <c r="B918" s="1"/>
      <c r="C918" s="1"/>
      <c r="D918" s="1"/>
      <c r="E918" s="1"/>
      <c r="F918" s="1"/>
      <c r="G918" s="1"/>
      <c r="H918" s="1"/>
    </row>
    <row r="919" spans="1:8" ht="12.75">
      <c r="A919" s="1"/>
      <c r="B919" s="1"/>
      <c r="C919" s="1"/>
      <c r="D919" s="1"/>
      <c r="E919" s="1"/>
      <c r="F919" s="1"/>
      <c r="G919" s="1"/>
      <c r="H919" s="1"/>
    </row>
    <row r="920" spans="1:8" ht="12.75">
      <c r="A920" s="1"/>
      <c r="B920" s="1"/>
      <c r="C920" s="1"/>
      <c r="D920" s="1"/>
      <c r="E920" s="1"/>
      <c r="F920" s="1"/>
      <c r="G920" s="1"/>
      <c r="H920" s="1"/>
    </row>
    <row r="921" spans="1:8" ht="12.75">
      <c r="A921" s="1"/>
      <c r="B921" s="1"/>
      <c r="C921" s="1"/>
      <c r="D921" s="1"/>
      <c r="E921" s="1"/>
      <c r="F921" s="1"/>
      <c r="G921" s="1"/>
      <c r="H921" s="1"/>
    </row>
    <row r="922" spans="1:8" ht="12.75">
      <c r="A922" s="1"/>
      <c r="B922" s="1"/>
      <c r="C922" s="1"/>
      <c r="D922" s="1"/>
      <c r="E922" s="1"/>
      <c r="F922" s="1"/>
      <c r="G922" s="1"/>
      <c r="H922" s="1"/>
    </row>
    <row r="923" spans="1:8" ht="12.75">
      <c r="A923" s="1"/>
      <c r="B923" s="1"/>
      <c r="C923" s="1"/>
      <c r="D923" s="1"/>
      <c r="E923" s="1"/>
      <c r="F923" s="1"/>
      <c r="G923" s="1"/>
      <c r="H923" s="1"/>
    </row>
    <row r="924" spans="1:8" ht="12.75">
      <c r="A924" s="1"/>
      <c r="B924" s="1"/>
      <c r="C924" s="1"/>
      <c r="D924" s="1"/>
      <c r="E924" s="1"/>
      <c r="F924" s="1"/>
      <c r="G924" s="1"/>
      <c r="H924" s="1"/>
    </row>
    <row r="925" spans="1:8" ht="12.75">
      <c r="A925" s="1"/>
      <c r="B925" s="1"/>
      <c r="C925" s="1"/>
      <c r="D925" s="1"/>
      <c r="E925" s="1"/>
      <c r="F925" s="1"/>
      <c r="G925" s="1"/>
      <c r="H925" s="1"/>
    </row>
    <row r="926" spans="1:8" ht="12.75">
      <c r="A926" s="1"/>
      <c r="B926" s="1"/>
      <c r="C926" s="1"/>
      <c r="D926" s="1"/>
      <c r="E926" s="1"/>
      <c r="F926" s="1"/>
      <c r="G926" s="1"/>
      <c r="H926" s="1"/>
    </row>
    <row r="927" spans="1:8" ht="12.75">
      <c r="A927" s="1"/>
      <c r="B927" s="1"/>
      <c r="C927" s="1"/>
      <c r="D927" s="1"/>
      <c r="E927" s="1"/>
      <c r="F927" s="1"/>
      <c r="G927" s="1"/>
      <c r="H927" s="1"/>
    </row>
    <row r="928" spans="1:8" ht="12.75">
      <c r="A928" s="1"/>
      <c r="B928" s="1"/>
      <c r="C928" s="1"/>
      <c r="D928" s="1"/>
      <c r="E928" s="1"/>
      <c r="F928" s="1"/>
      <c r="G928" s="1"/>
      <c r="H928" s="1"/>
    </row>
    <row r="929" spans="1:8" ht="12.75">
      <c r="A929" s="1"/>
      <c r="B929" s="1"/>
      <c r="C929" s="1"/>
      <c r="D929" s="1"/>
      <c r="E929" s="1"/>
      <c r="F929" s="1"/>
      <c r="G929" s="1"/>
      <c r="H929" s="1"/>
    </row>
    <row r="930" spans="1:8" ht="12.75">
      <c r="A930" s="1"/>
      <c r="B930" s="1"/>
      <c r="C930" s="1"/>
      <c r="D930" s="1"/>
      <c r="E930" s="1"/>
      <c r="F930" s="1"/>
      <c r="G930" s="1"/>
      <c r="H930" s="1"/>
    </row>
    <row r="931" spans="1:8" ht="12.75">
      <c r="A931" s="1"/>
      <c r="B931" s="1"/>
      <c r="C931" s="1"/>
      <c r="D931" s="1"/>
      <c r="E931" s="1"/>
      <c r="F931" s="1"/>
      <c r="G931" s="1"/>
      <c r="H931" s="1"/>
    </row>
    <row r="932" spans="1:8" ht="12.75">
      <c r="A932" s="1"/>
      <c r="B932" s="1"/>
      <c r="C932" s="1"/>
      <c r="D932" s="1"/>
      <c r="E932" s="1"/>
      <c r="F932" s="1"/>
      <c r="G932" s="1"/>
      <c r="H932" s="1"/>
    </row>
    <row r="933" spans="1:8" ht="12.75">
      <c r="A933" s="1"/>
      <c r="B933" s="1"/>
      <c r="C933" s="1"/>
      <c r="D933" s="1"/>
      <c r="E933" s="1"/>
      <c r="F933" s="1"/>
      <c r="G933" s="1"/>
      <c r="H933" s="1"/>
    </row>
    <row r="934" spans="1:8" ht="12.75">
      <c r="A934" s="1"/>
      <c r="B934" s="1"/>
      <c r="C934" s="1"/>
      <c r="D934" s="1"/>
      <c r="E934" s="1"/>
      <c r="F934" s="1"/>
      <c r="G934" s="1"/>
      <c r="H934" s="1"/>
    </row>
    <row r="935" spans="1:8" ht="12.75">
      <c r="A935" s="1"/>
      <c r="B935" s="1"/>
      <c r="C935" s="1"/>
      <c r="D935" s="1"/>
      <c r="E935" s="1"/>
      <c r="F935" s="1"/>
      <c r="G935" s="1"/>
      <c r="H935" s="1"/>
    </row>
    <row r="936" spans="1:8" ht="12.75">
      <c r="A936" s="1"/>
      <c r="B936" s="1"/>
      <c r="C936" s="1"/>
      <c r="D936" s="1"/>
      <c r="E936" s="1"/>
      <c r="F936" s="1"/>
      <c r="G936" s="1"/>
      <c r="H936" s="1"/>
    </row>
    <row r="937" spans="1:8" ht="12.75">
      <c r="A937" s="1"/>
      <c r="B937" s="1"/>
      <c r="C937" s="1"/>
      <c r="D937" s="1"/>
      <c r="E937" s="1"/>
      <c r="F937" s="1"/>
      <c r="G937" s="1"/>
      <c r="H937" s="1"/>
    </row>
    <row r="938" spans="1:8" ht="12.75">
      <c r="A938" s="1"/>
      <c r="B938" s="1"/>
      <c r="C938" s="1"/>
      <c r="D938" s="1"/>
      <c r="E938" s="1"/>
      <c r="F938" s="1"/>
      <c r="G938" s="1"/>
      <c r="H938" s="1"/>
    </row>
    <row r="939" spans="1:8" ht="12.75">
      <c r="A939" s="1"/>
      <c r="B939" s="1"/>
      <c r="C939" s="1"/>
      <c r="D939" s="1"/>
      <c r="E939" s="1"/>
      <c r="F939" s="1"/>
      <c r="G939" s="1"/>
      <c r="H939" s="1"/>
    </row>
    <row r="940" spans="1:8" ht="12.75">
      <c r="A940" s="1"/>
      <c r="B940" s="1"/>
      <c r="C940" s="1"/>
      <c r="D940" s="1"/>
      <c r="E940" s="1"/>
      <c r="F940" s="1"/>
      <c r="G940" s="1"/>
      <c r="H940" s="1"/>
    </row>
    <row r="941" spans="1:8" ht="12.75">
      <c r="A941" s="1"/>
      <c r="B941" s="1"/>
      <c r="C941" s="1"/>
      <c r="D941" s="1"/>
      <c r="E941" s="1"/>
      <c r="F941" s="1"/>
      <c r="G941" s="1"/>
      <c r="H941" s="1"/>
    </row>
    <row r="942" spans="1:8" ht="12.75">
      <c r="A942" s="1"/>
      <c r="B942" s="1"/>
      <c r="C942" s="1"/>
      <c r="D942" s="1"/>
      <c r="E942" s="1"/>
      <c r="F942" s="1"/>
      <c r="G942" s="1"/>
      <c r="H942" s="1"/>
    </row>
    <row r="943" spans="1:8" ht="12.75">
      <c r="A943" s="1"/>
      <c r="B943" s="1"/>
      <c r="C943" s="1"/>
      <c r="D943" s="1"/>
      <c r="E943" s="1"/>
      <c r="F943" s="1"/>
      <c r="G943" s="1"/>
      <c r="H943" s="1"/>
    </row>
    <row r="944" spans="1:8" ht="12.75">
      <c r="A944" s="1"/>
      <c r="B944" s="1"/>
      <c r="C944" s="1"/>
      <c r="D944" s="1"/>
      <c r="E944" s="1"/>
      <c r="F944" s="1"/>
      <c r="G944" s="1"/>
      <c r="H944" s="1"/>
    </row>
    <row r="945" spans="1:8" ht="12.75">
      <c r="A945" s="1"/>
      <c r="B945" s="1"/>
      <c r="C945" s="1"/>
      <c r="D945" s="1"/>
      <c r="E945" s="1"/>
      <c r="F945" s="1"/>
      <c r="G945" s="1"/>
      <c r="H945" s="1"/>
    </row>
    <row r="946" spans="1:8" ht="12.75">
      <c r="A946" s="1"/>
      <c r="B946" s="1"/>
      <c r="C946" s="1"/>
      <c r="D946" s="1"/>
      <c r="E946" s="1"/>
      <c r="F946" s="1"/>
      <c r="G946" s="1"/>
      <c r="H946" s="1"/>
    </row>
    <row r="947" spans="1:8" ht="12.75">
      <c r="A947" s="1"/>
      <c r="B947" s="1"/>
      <c r="C947" s="1"/>
      <c r="D947" s="1"/>
      <c r="E947" s="1"/>
      <c r="F947" s="1"/>
      <c r="G947" s="1"/>
      <c r="H947" s="1"/>
    </row>
    <row r="948" spans="1:8" ht="12.75">
      <c r="A948" s="1"/>
      <c r="B948" s="1"/>
      <c r="C948" s="1"/>
      <c r="D948" s="1"/>
      <c r="E948" s="1"/>
      <c r="F948" s="1"/>
      <c r="G948" s="1"/>
      <c r="H948" s="1"/>
    </row>
    <row r="949" spans="1:8" ht="12.75">
      <c r="A949" s="1"/>
      <c r="B949" s="1"/>
      <c r="C949" s="1"/>
      <c r="D949" s="1"/>
      <c r="E949" s="1"/>
      <c r="F949" s="1"/>
      <c r="G949" s="1"/>
      <c r="H949" s="1"/>
    </row>
    <row r="950" spans="1:8" ht="12.75">
      <c r="A950" s="1"/>
      <c r="B950" s="1"/>
      <c r="C950" s="1"/>
      <c r="D950" s="1"/>
      <c r="E950" s="1"/>
      <c r="F950" s="1"/>
      <c r="G950" s="1"/>
      <c r="H950" s="1"/>
    </row>
    <row r="951" spans="1:8" ht="12.75">
      <c r="A951" s="1"/>
      <c r="B951" s="1"/>
      <c r="C951" s="1"/>
      <c r="D951" s="1"/>
      <c r="E951" s="1"/>
      <c r="F951" s="1"/>
      <c r="G951" s="1"/>
      <c r="H951" s="1"/>
    </row>
    <row r="952" spans="1:8" ht="12.75">
      <c r="A952" s="1"/>
      <c r="B952" s="1"/>
      <c r="C952" s="1"/>
      <c r="D952" s="1"/>
      <c r="E952" s="1"/>
      <c r="F952" s="1"/>
      <c r="G952" s="1"/>
      <c r="H952" s="1"/>
    </row>
    <row r="953" spans="1:8" ht="12.75">
      <c r="A953" s="1"/>
      <c r="B953" s="1"/>
      <c r="C953" s="1"/>
      <c r="D953" s="1"/>
      <c r="E953" s="1"/>
      <c r="F953" s="1"/>
      <c r="G953" s="1"/>
      <c r="H953" s="1"/>
    </row>
    <row r="954" spans="1:8" ht="12.75">
      <c r="A954" s="1"/>
      <c r="B954" s="1"/>
      <c r="C954" s="1"/>
      <c r="D954" s="1"/>
      <c r="E954" s="1"/>
      <c r="F954" s="1"/>
      <c r="G954" s="1"/>
      <c r="H954" s="1"/>
    </row>
    <row r="955" spans="1:8" ht="12.75">
      <c r="A955" s="1"/>
      <c r="B955" s="1"/>
      <c r="C955" s="1"/>
      <c r="D955" s="1"/>
      <c r="E955" s="1"/>
      <c r="F955" s="1"/>
      <c r="G955" s="1"/>
      <c r="H955" s="1"/>
    </row>
    <row r="956" spans="1:8" ht="12.75">
      <c r="A956" s="1"/>
      <c r="B956" s="1"/>
      <c r="C956" s="1"/>
      <c r="D956" s="1"/>
      <c r="E956" s="1"/>
      <c r="F956" s="1"/>
      <c r="G956" s="1"/>
      <c r="H956" s="1"/>
    </row>
    <row r="957" spans="1:8" ht="12.75">
      <c r="A957" s="1"/>
      <c r="B957" s="1"/>
      <c r="C957" s="1"/>
      <c r="D957" s="1"/>
      <c r="E957" s="1"/>
      <c r="F957" s="1"/>
      <c r="G957" s="1"/>
      <c r="H957" s="1"/>
    </row>
    <row r="958" spans="1:8" ht="12.75">
      <c r="A958" s="1"/>
      <c r="B958" s="1"/>
      <c r="C958" s="1"/>
      <c r="D958" s="1"/>
      <c r="E958" s="1"/>
      <c r="F958" s="1"/>
      <c r="G958" s="1"/>
      <c r="H958" s="1"/>
    </row>
    <row r="959" spans="1:8" ht="12.75">
      <c r="A959" s="1"/>
      <c r="B959" s="1"/>
      <c r="C959" s="1"/>
      <c r="D959" s="1"/>
      <c r="E959" s="1"/>
      <c r="F959" s="1"/>
      <c r="G959" s="1"/>
      <c r="H959" s="1"/>
    </row>
    <row r="960" spans="1:8" ht="12.75">
      <c r="A960" s="1"/>
      <c r="B960" s="1"/>
      <c r="C960" s="1"/>
      <c r="D960" s="1"/>
      <c r="E960" s="1"/>
      <c r="F960" s="1"/>
      <c r="G960" s="1"/>
      <c r="H960" s="1"/>
    </row>
    <row r="961" spans="1:8" ht="12.75">
      <c r="A961" s="1"/>
      <c r="B961" s="1"/>
      <c r="C961" s="1"/>
      <c r="D961" s="1"/>
      <c r="E961" s="1"/>
      <c r="F961" s="1"/>
      <c r="G961" s="1"/>
      <c r="H961" s="1"/>
    </row>
    <row r="962" spans="1:8" ht="12.75">
      <c r="A962" s="1"/>
      <c r="B962" s="1"/>
      <c r="C962" s="1"/>
      <c r="D962" s="1"/>
      <c r="E962" s="1"/>
      <c r="F962" s="1"/>
      <c r="G962" s="1"/>
      <c r="H962" s="1"/>
    </row>
    <row r="963" spans="1:8" ht="12.75">
      <c r="A963" s="1"/>
      <c r="B963" s="1"/>
      <c r="C963" s="1"/>
      <c r="D963" s="1"/>
      <c r="E963" s="1"/>
      <c r="F963" s="1"/>
      <c r="G963" s="1"/>
      <c r="H963" s="1"/>
    </row>
    <row r="964" spans="1:8" ht="12.75">
      <c r="A964" s="1"/>
      <c r="B964" s="1"/>
      <c r="C964" s="1"/>
      <c r="D964" s="1"/>
      <c r="E964" s="1"/>
      <c r="F964" s="1"/>
      <c r="G964" s="1"/>
      <c r="H964" s="1"/>
    </row>
    <row r="965" spans="1:8" ht="12.75">
      <c r="A965" s="1"/>
      <c r="B965" s="1"/>
      <c r="C965" s="1"/>
      <c r="D965" s="1"/>
      <c r="E965" s="1"/>
      <c r="F965" s="1"/>
      <c r="G965" s="1"/>
      <c r="H965" s="1"/>
    </row>
    <row r="966" spans="1:8" ht="12.75">
      <c r="A966" s="1"/>
      <c r="B966" s="1"/>
      <c r="C966" s="1"/>
      <c r="D966" s="1"/>
      <c r="E966" s="1"/>
      <c r="F966" s="1"/>
      <c r="G966" s="1"/>
      <c r="H966" s="1"/>
    </row>
    <row r="967" spans="1:8" ht="12.75">
      <c r="A967" s="1"/>
      <c r="B967" s="1"/>
      <c r="C967" s="1"/>
      <c r="D967" s="1"/>
      <c r="E967" s="1"/>
      <c r="F967" s="1"/>
      <c r="G967" s="1"/>
      <c r="H967" s="1"/>
    </row>
    <row r="968" spans="1:8" ht="12.75">
      <c r="A968" s="1"/>
      <c r="B968" s="1"/>
      <c r="C968" s="1"/>
      <c r="D968" s="1"/>
      <c r="E968" s="1"/>
      <c r="F968" s="1"/>
      <c r="G968" s="1"/>
      <c r="H968" s="1"/>
    </row>
    <row r="969" spans="1:8" ht="12.75">
      <c r="A969" s="1"/>
      <c r="B969" s="1"/>
      <c r="C969" s="1"/>
      <c r="D969" s="1"/>
      <c r="E969" s="1"/>
      <c r="F969" s="1"/>
      <c r="G969" s="1"/>
      <c r="H969" s="1"/>
    </row>
    <row r="970" spans="1:8" ht="12.75">
      <c r="A970" s="1"/>
      <c r="B970" s="1"/>
      <c r="C970" s="1"/>
      <c r="D970" s="1"/>
      <c r="E970" s="1"/>
      <c r="F970" s="1"/>
      <c r="G970" s="1"/>
      <c r="H970" s="1"/>
    </row>
    <row r="971" spans="1:8" ht="12.75">
      <c r="A971" s="1"/>
      <c r="B971" s="1"/>
      <c r="C971" s="1"/>
      <c r="D971" s="1"/>
      <c r="E971" s="1"/>
      <c r="F971" s="1"/>
      <c r="G971" s="1"/>
      <c r="H971" s="1"/>
    </row>
    <row r="972" spans="1:8" ht="12.75">
      <c r="A972" s="1"/>
      <c r="B972" s="1"/>
      <c r="C972" s="1"/>
      <c r="D972" s="1"/>
      <c r="E972" s="1"/>
      <c r="F972" s="1"/>
      <c r="G972" s="1"/>
      <c r="H972" s="1"/>
    </row>
    <row r="973" spans="1:8" ht="12.75">
      <c r="A973" s="1"/>
      <c r="B973" s="1"/>
      <c r="C973" s="1"/>
      <c r="D973" s="1"/>
      <c r="E973" s="1"/>
      <c r="F973" s="1"/>
      <c r="G973" s="1"/>
      <c r="H973" s="1"/>
    </row>
    <row r="974" spans="1:8" ht="12.75">
      <c r="A974" s="1"/>
      <c r="B974" s="1"/>
      <c r="C974" s="1"/>
      <c r="D974" s="1"/>
      <c r="E974" s="1"/>
      <c r="F974" s="1"/>
      <c r="G974" s="1"/>
      <c r="H974" s="1"/>
    </row>
    <row r="975" spans="1:8" ht="12.75">
      <c r="A975" s="1"/>
      <c r="B975" s="1"/>
      <c r="C975" s="1"/>
      <c r="D975" s="1"/>
      <c r="E975" s="1"/>
      <c r="F975" s="1"/>
      <c r="G975" s="1"/>
      <c r="H975" s="1"/>
    </row>
    <row r="976" spans="1:8" ht="12.75">
      <c r="A976" s="1"/>
      <c r="B976" s="1"/>
      <c r="C976" s="1"/>
      <c r="D976" s="1"/>
      <c r="E976" s="1"/>
      <c r="F976" s="1"/>
      <c r="G976" s="1"/>
      <c r="H976" s="1"/>
    </row>
    <row r="977" spans="1:8" ht="12.75">
      <c r="A977" s="1"/>
      <c r="B977" s="1"/>
      <c r="C977" s="1"/>
      <c r="D977" s="1"/>
      <c r="E977" s="1"/>
      <c r="F977" s="1"/>
      <c r="G977" s="1"/>
      <c r="H977" s="1"/>
    </row>
    <row r="978" spans="1:8" ht="12.75">
      <c r="A978" s="1"/>
      <c r="B978" s="1"/>
      <c r="C978" s="1"/>
      <c r="D978" s="1"/>
      <c r="E978" s="1"/>
      <c r="F978" s="1"/>
      <c r="G978" s="1"/>
      <c r="H978" s="1"/>
    </row>
    <row r="979" spans="1:8" ht="12.75">
      <c r="A979" s="1"/>
      <c r="B979" s="1"/>
      <c r="C979" s="1"/>
      <c r="D979" s="1"/>
      <c r="E979" s="1"/>
      <c r="F979" s="1"/>
      <c r="G979" s="1"/>
      <c r="H979" s="1"/>
    </row>
    <row r="980" spans="1:8" ht="12.75">
      <c r="A980" s="1"/>
      <c r="B980" s="1"/>
      <c r="C980" s="1"/>
      <c r="D980" s="1"/>
      <c r="E980" s="1"/>
      <c r="F980" s="1"/>
      <c r="G980" s="1"/>
      <c r="H980" s="1"/>
    </row>
    <row r="981" spans="1:8" ht="12.75">
      <c r="A981" s="1"/>
      <c r="B981" s="1"/>
      <c r="C981" s="1"/>
      <c r="D981" s="1"/>
      <c r="E981" s="1"/>
      <c r="F981" s="1"/>
      <c r="G981" s="1"/>
      <c r="H981" s="1"/>
    </row>
    <row r="982" spans="1:8" ht="12.75">
      <c r="A982" s="1"/>
      <c r="B982" s="1"/>
      <c r="C982" s="1"/>
      <c r="D982" s="1"/>
      <c r="E982" s="1"/>
      <c r="F982" s="1"/>
      <c r="G982" s="1"/>
      <c r="H982" s="1"/>
    </row>
    <row r="983" spans="1:8" ht="12.75">
      <c r="A983" s="1"/>
      <c r="B983" s="1"/>
      <c r="C983" s="1"/>
      <c r="D983" s="1"/>
      <c r="E983" s="1"/>
      <c r="F983" s="1"/>
      <c r="G983" s="1"/>
      <c r="H983" s="1"/>
    </row>
    <row r="984" spans="1:8" ht="12.75">
      <c r="A984" s="1"/>
      <c r="B984" s="1"/>
      <c r="C984" s="1"/>
      <c r="D984" s="1"/>
      <c r="E984" s="1"/>
      <c r="F984" s="1"/>
      <c r="G984" s="1"/>
      <c r="H984" s="1"/>
    </row>
    <row r="985" spans="1:8" ht="12.75">
      <c r="A985" s="1"/>
      <c r="B985" s="1"/>
      <c r="C985" s="1"/>
      <c r="D985" s="1"/>
      <c r="E985" s="1"/>
      <c r="F985" s="1"/>
      <c r="G985" s="1"/>
      <c r="H985" s="1"/>
    </row>
    <row r="986" spans="1:8" ht="12.75">
      <c r="A986" s="1"/>
      <c r="B986" s="1"/>
      <c r="C986" s="1"/>
      <c r="D986" s="1"/>
      <c r="E986" s="1"/>
      <c r="F986" s="1"/>
      <c r="G986" s="1"/>
      <c r="H986" s="1"/>
    </row>
    <row r="987" spans="1:8" ht="12.75">
      <c r="A987" s="1"/>
      <c r="B987" s="1"/>
      <c r="C987" s="1"/>
      <c r="D987" s="1"/>
      <c r="E987" s="1"/>
      <c r="F987" s="1"/>
      <c r="G987" s="1"/>
      <c r="H987" s="1"/>
    </row>
    <row r="988" spans="1:8" ht="12.75">
      <c r="A988" s="1"/>
      <c r="B988" s="1"/>
      <c r="C988" s="1"/>
      <c r="D988" s="1"/>
      <c r="E988" s="1"/>
      <c r="F988" s="1"/>
      <c r="G988" s="1"/>
      <c r="H988" s="1"/>
    </row>
    <row r="989" spans="1:8" ht="12.75">
      <c r="A989" s="1"/>
      <c r="B989" s="1"/>
      <c r="C989" s="1"/>
      <c r="D989" s="1"/>
      <c r="E989" s="1"/>
      <c r="F989" s="1"/>
      <c r="G989" s="1"/>
      <c r="H989" s="1"/>
    </row>
    <row r="990" spans="1:8" ht="12.75">
      <c r="A990" s="1"/>
      <c r="B990" s="1"/>
      <c r="C990" s="1"/>
      <c r="D990" s="1"/>
      <c r="E990" s="1"/>
      <c r="F990" s="1"/>
      <c r="G990" s="1"/>
      <c r="H990" s="1"/>
    </row>
  </sheetData>
  <mergeCells count="35">
    <mergeCell ref="A21:A23"/>
    <mergeCell ref="B21:B23"/>
    <mergeCell ref="A24:G24"/>
    <mergeCell ref="A29:A30"/>
    <mergeCell ref="B5:B7"/>
    <mergeCell ref="A9:G9"/>
    <mergeCell ref="A14:A15"/>
    <mergeCell ref="B14:B15"/>
    <mergeCell ref="A16:A17"/>
    <mergeCell ref="A70:G70"/>
    <mergeCell ref="A74:G74"/>
    <mergeCell ref="A1:G1"/>
    <mergeCell ref="A2:G2"/>
    <mergeCell ref="A5:A7"/>
    <mergeCell ref="B16:B17"/>
    <mergeCell ref="A18:G18"/>
    <mergeCell ref="A45:G45"/>
    <mergeCell ref="A49:G49"/>
    <mergeCell ref="A53:A54"/>
    <mergeCell ref="B53:B54"/>
    <mergeCell ref="A55:A56"/>
    <mergeCell ref="A75:A77"/>
    <mergeCell ref="B75:B77"/>
    <mergeCell ref="B55:B56"/>
    <mergeCell ref="A58:G58"/>
    <mergeCell ref="A62:G62"/>
    <mergeCell ref="A67:A68"/>
    <mergeCell ref="A43:A44"/>
    <mergeCell ref="B43:B44"/>
    <mergeCell ref="B67:B68"/>
    <mergeCell ref="B29:B30"/>
    <mergeCell ref="A32:G32"/>
    <mergeCell ref="A36:G36"/>
    <mergeCell ref="A37:A38"/>
    <mergeCell ref="B37:B38"/>
  </mergeCells>
  <hyperlinks>
    <hyperlink ref="F14" r:id="rId1"/>
    <hyperlink ref="F42" r:id="rId2"/>
    <hyperlink ref="F44" r:id="rId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82"/>
  <sheetViews>
    <sheetView workbookViewId="0">
      <selection activeCell="R8" sqref="R8"/>
    </sheetView>
  </sheetViews>
  <sheetFormatPr defaultColWidth="14.42578125" defaultRowHeight="15.75" customHeight="1"/>
  <cols>
    <col min="1" max="1" width="8.85546875" customWidth="1"/>
    <col min="2" max="2" width="10.140625" customWidth="1"/>
    <col min="4" max="4" width="19.5703125" customWidth="1"/>
    <col min="5" max="6" width="29.7109375" customWidth="1"/>
    <col min="7" max="7" width="47.7109375" customWidth="1"/>
    <col min="8" max="8" width="25" customWidth="1"/>
    <col min="9" max="9" width="6.28515625" customWidth="1"/>
  </cols>
  <sheetData>
    <row r="1" spans="1:9" ht="30" customHeight="1">
      <c r="A1" s="1"/>
      <c r="B1" s="842" t="s">
        <v>319</v>
      </c>
      <c r="C1" s="836"/>
      <c r="D1" s="836"/>
      <c r="E1" s="836"/>
      <c r="F1" s="836"/>
      <c r="G1" s="836"/>
      <c r="H1" s="837"/>
      <c r="I1" s="1"/>
    </row>
    <row r="2" spans="1:9" ht="30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130</v>
      </c>
      <c r="H3" s="13" t="s">
        <v>18</v>
      </c>
      <c r="I3" s="1"/>
    </row>
    <row r="4" spans="1:9" ht="38.25">
      <c r="A4" s="1"/>
      <c r="B4" s="13" t="s">
        <v>29</v>
      </c>
      <c r="C4" s="13" t="s">
        <v>30</v>
      </c>
      <c r="D4" s="20" t="s">
        <v>320</v>
      </c>
      <c r="E4" s="20" t="s">
        <v>321</v>
      </c>
      <c r="F4" s="20" t="s">
        <v>322</v>
      </c>
      <c r="G4" s="94" t="e">
        <f>HYPERLINK("https://yandex.ru/video/preview/?filmId=723373732952690122&amp;text=%D0%B2%D0%B8%D0%B4%D0%B5%D0%BE%D1%83%D1%80%D0%BE%D0%BA%20%D1%81%D0%BE%D0%B3%D0%BB%D0%B0%D1%81%D0%BD%D1%8B%D0%B5%20%D0%B7%D0%B2%D1%83%D0%BA%D0%B8%20%D0%B8%20%D0%B1%D1%83%D0%BA%D0%B2%D1%8B%20%D"&amp;"0%BE%D0%B1%D0%BE%D0%B7%D0%BD%D0%B0%D1%87%D0%B0%D1%8E%D1%89%D0%B8%D0%B5%20%D1%81%D0%BE%D0%B3%D0%BB%D0%B0%D1%81%D0%BD%D1%8B%D0%B5%20%D0%B7%D0%B2%D1%83%D0%BA%D0%B8%201%20%D0%BA%D0%BB%D0%B0%D1%81%D1%81%20%D1%88%D0%BA%D0%BE%D0%BB%D0%B0%20%D1%80%D0%BE%D1%81%D1%"&amp;"81%D0%B8%D0%B8&amp;path=wizard&amp;parent-reqid=1587788697991838-1241325343025167849700291-production-app-host-man-web-yp-207&amp;redircnt=1587788764.1","Посмотреть видеоурок , затем прочитать правило на с.75, выполнить упр.2( устно), 3 (устно), упр.4 (письменно),упр.6(письменно). Если нет технической возможности, то выполнить устно упр.1 на с.74, упр.2 (устно), прочитать правило на с.75, упр. 4(письменно)"&amp;", упр.6(письменно)")</f>
        <v>#VALUE!</v>
      </c>
      <c r="H4" s="23" t="s">
        <v>55</v>
      </c>
      <c r="I4" s="1"/>
    </row>
    <row r="5" spans="1:9" ht="76.5">
      <c r="A5" s="1"/>
      <c r="B5" s="13" t="s">
        <v>77</v>
      </c>
      <c r="C5" s="13" t="s">
        <v>79</v>
      </c>
      <c r="D5" s="20" t="s">
        <v>320</v>
      </c>
      <c r="E5" s="20" t="s">
        <v>323</v>
      </c>
      <c r="F5" s="20" t="s">
        <v>237</v>
      </c>
      <c r="G5" s="22" t="str">
        <f>HYPERLINK("https://resh.edu.ru/subject/lesson/4198/start/162034/","Посмотреть видеоурок  №59 в РЕШ , потом расписать новые случаи сложения в тетради, решить №1, №3, №5 (устно).
Если нет технической возможности, то рассмотреть рисунок на с.71, рочитать объяснение, решить №1, №3, №5 (устно).")</f>
        <v>Посмотреть видеоурок  №59 в РЕШ , потом расписать новые случаи сложения в тетради, решить №1, №3, №5 (устно).
Если нет технической возможности, то рассмотреть рисунок на с.71, рочитать объяснение, решить №1, №3, №5 (устно).</v>
      </c>
      <c r="H5" s="23" t="s">
        <v>55</v>
      </c>
      <c r="I5" s="1"/>
    </row>
    <row r="6" spans="1:9" ht="38.25">
      <c r="A6" s="1"/>
      <c r="B6" s="13" t="s">
        <v>99</v>
      </c>
      <c r="C6" s="13" t="s">
        <v>101</v>
      </c>
      <c r="D6" s="119" t="s">
        <v>81</v>
      </c>
      <c r="E6" s="20" t="s">
        <v>324</v>
      </c>
      <c r="F6" s="23" t="s">
        <v>325</v>
      </c>
      <c r="G6" s="65" t="s">
        <v>326</v>
      </c>
      <c r="H6" s="23" t="s">
        <v>55</v>
      </c>
      <c r="I6" s="1"/>
    </row>
    <row r="7" spans="1:9" ht="12.75" customHeight="1">
      <c r="A7" s="1"/>
      <c r="B7" s="838" t="s">
        <v>128</v>
      </c>
      <c r="C7" s="836"/>
      <c r="D7" s="836"/>
      <c r="E7" s="836"/>
      <c r="F7" s="836"/>
      <c r="G7" s="836"/>
      <c r="H7" s="837"/>
      <c r="I7" s="1"/>
    </row>
    <row r="8" spans="1:9" ht="63.75">
      <c r="A8" s="1"/>
      <c r="B8" s="13" t="s">
        <v>142</v>
      </c>
      <c r="C8" s="13" t="s">
        <v>327</v>
      </c>
      <c r="D8" s="23" t="s">
        <v>328</v>
      </c>
      <c r="E8" s="20" t="s">
        <v>329</v>
      </c>
      <c r="F8" s="20" t="s">
        <v>41</v>
      </c>
      <c r="G8" s="22" t="str">
        <f>HYPERLINK("https://resh.edu.ru/subject/lesson/4176/start/222685/","Посмотреть видеоурок № 56 в РЕШ , прочитать выразительно на с. 14-16
Если нет технической возможности, то прочитать выразительно стихотворения на с. 14-16, ответить на вопросы.")</f>
        <v>Посмотреть видеоурок № 56 в РЕШ , прочитать выразительно на с. 14-16
Если нет технической возможности, то прочитать выразительно стихотворения на с. 14-16, ответить на вопросы.</v>
      </c>
      <c r="H8" s="23" t="s">
        <v>55</v>
      </c>
      <c r="I8" s="1"/>
    </row>
    <row r="9" spans="1:9" ht="49.5" customHeight="1">
      <c r="A9" s="1"/>
      <c r="B9" s="13" t="s">
        <v>166</v>
      </c>
      <c r="C9" s="13" t="s">
        <v>167</v>
      </c>
      <c r="D9" s="23" t="s">
        <v>320</v>
      </c>
      <c r="E9" s="59" t="s">
        <v>330</v>
      </c>
      <c r="F9" s="23" t="s">
        <v>331</v>
      </c>
      <c r="G9" s="61" t="str">
        <f>HYPERLINK("https://infourok.ru/prezentaciya-po-okruzhayuschemu-miru-v-klasse-na-temu-kakoe-bivaet-nastroenie-1763972.html","Посмотреть презентацию , нарисовать в тетради своё настроение.
Есл нет технической возможности, то изобразить своё настроение в тетради.")</f>
        <v>Посмотреть презентацию , нарисовать в тетради своё настроение.
Есл нет технической возможности, то изобразить своё настроение в тетради.</v>
      </c>
      <c r="H9" s="23" t="s">
        <v>55</v>
      </c>
      <c r="I9" s="1"/>
    </row>
    <row r="10" spans="1:9" ht="13.5" customHeight="1">
      <c r="A10" s="1"/>
      <c r="B10" s="835" t="s">
        <v>219</v>
      </c>
      <c r="C10" s="836"/>
      <c r="D10" s="836"/>
      <c r="E10" s="836"/>
      <c r="F10" s="836"/>
      <c r="G10" s="836"/>
      <c r="H10" s="837"/>
      <c r="I10" s="1"/>
    </row>
    <row r="11" spans="1:9" ht="63.75">
      <c r="A11" s="1"/>
      <c r="B11" s="13" t="s">
        <v>29</v>
      </c>
      <c r="C11" s="13" t="s">
        <v>30</v>
      </c>
      <c r="D11" s="32" t="s">
        <v>320</v>
      </c>
      <c r="E11" s="73" t="s">
        <v>332</v>
      </c>
      <c r="F11" s="32" t="s">
        <v>225</v>
      </c>
      <c r="G11" s="76" t="str">
        <f>HYPERLINK("https://resh.edu.ru/subject/lesson/4055/start/190355/","Посмотреть видеоурок №57 в РЕШ ,прочитать выразительно на с.17-20.Прочитать памятку на с.21.
Если нет технической возможности, то прочитать выразительно на с. 17-20, ответить на вопросы. Прочитать памятку на с.21.")</f>
        <v>Посмотреть видеоурок №57 в РЕШ ,прочитать выразительно на с.17-20.Прочитать памятку на с.21.
Если нет технической возможности, то прочитать выразительно на с. 17-20, ответить на вопросы. Прочитать памятку на с.21.</v>
      </c>
      <c r="H11" s="32" t="s">
        <v>55</v>
      </c>
      <c r="I11" s="1"/>
    </row>
    <row r="12" spans="1:9" ht="76.5">
      <c r="A12" s="1"/>
      <c r="B12" s="13" t="s">
        <v>77</v>
      </c>
      <c r="C12" s="13" t="s">
        <v>79</v>
      </c>
      <c r="D12" s="32" t="s">
        <v>320</v>
      </c>
      <c r="E12" s="73" t="s">
        <v>333</v>
      </c>
      <c r="F12" s="32" t="s">
        <v>334</v>
      </c>
      <c r="G12" s="96" t="s">
        <v>3039</v>
      </c>
      <c r="H12" s="23" t="s">
        <v>55</v>
      </c>
      <c r="I12" s="1"/>
    </row>
    <row r="13" spans="1:9" ht="76.5">
      <c r="A13" s="1"/>
      <c r="B13" s="13" t="s">
        <v>99</v>
      </c>
      <c r="C13" s="13" t="s">
        <v>101</v>
      </c>
      <c r="D13" s="32" t="s">
        <v>335</v>
      </c>
      <c r="E13" s="73" t="s">
        <v>336</v>
      </c>
      <c r="F13" s="32" t="s">
        <v>183</v>
      </c>
      <c r="G13" s="96" t="str">
        <f>HYPERLINK("https://resh.edu.ru/subject/lesson/5209/main/162063/","Посмотреть видеоурок №60 в РЕШ , выполнить на с.72 №1 (устно), №2 (письм.), №3(письм.)
Если нет технической возможности, то рассмотреть таблицу в учебнике на с.72, вспомнить случаи сложения. Выполнить №1(устно), №2(письм.), №3(письме.)")</f>
        <v>Посмотреть видеоурок №60 в РЕШ , выполнить на с.72 №1 (устно), №2 (письм.), №3(письм.)
Если нет технической возможности, то рассмотреть таблицу в учебнике на с.72, вспомнить случаи сложения. Выполнить №1(устно), №2(письм.), №3(письме.)</v>
      </c>
      <c r="H13" s="23" t="s">
        <v>55</v>
      </c>
      <c r="I13" s="1"/>
    </row>
    <row r="14" spans="1:9" ht="12.75" customHeight="1">
      <c r="A14" s="1"/>
      <c r="B14" s="838" t="s">
        <v>128</v>
      </c>
      <c r="C14" s="836"/>
      <c r="D14" s="836"/>
      <c r="E14" s="836"/>
      <c r="F14" s="836"/>
      <c r="G14" s="836"/>
      <c r="H14" s="837"/>
      <c r="I14" s="1"/>
    </row>
    <row r="15" spans="1:9" ht="63.75">
      <c r="A15" s="1"/>
      <c r="B15" s="13" t="s">
        <v>142</v>
      </c>
      <c r="C15" s="13" t="s">
        <v>145</v>
      </c>
      <c r="D15" s="32" t="s">
        <v>320</v>
      </c>
      <c r="E15" s="73" t="s">
        <v>337</v>
      </c>
      <c r="F15" s="32" t="s">
        <v>243</v>
      </c>
      <c r="G15" s="76" t="str">
        <f>HYPERLINK("https://resh.edu.ru/subject/lesson/4003/start/78555/","Посмотреть видеоурок №29 в РЕШ , выполнить в РТ задания на с.41
Если нет технической возможности, то прочитать материал на с.60-61, ответить на вопросы, выполнить задания в РТ на с.41")</f>
        <v>Посмотреть видеоурок №29 в РЕШ , выполнить в РТ задания на с.41
Если нет технической возможности, то прочитать материал на с.60-61, ответить на вопросы, выполнить задания в РТ на с.41</v>
      </c>
      <c r="H15" s="23" t="s">
        <v>55</v>
      </c>
      <c r="I15" s="1"/>
    </row>
    <row r="16" spans="1:9" ht="41.25" customHeight="1">
      <c r="A16" s="1"/>
      <c r="B16" s="13" t="s">
        <v>166</v>
      </c>
      <c r="C16" s="13" t="s">
        <v>167</v>
      </c>
      <c r="D16" s="32" t="s">
        <v>338</v>
      </c>
      <c r="E16" s="73" t="s">
        <v>339</v>
      </c>
      <c r="F16" s="32" t="s">
        <v>340</v>
      </c>
      <c r="G16" s="96" t="e">
        <f>HYPERLINK("https://yandex.ru/video/preview/?filmId=3429204135799706354&amp;text=%D0%BC%D1%83%D0%B7%D1%8B%D0%BA%D0%B0%20%D0%B2%D0%B8%D0%B4%D0%B5%D0%BE%D1%83%D1%80%D0%BE%D0%BA%201%20%D0%BA%D0%BB%D0%B0%D1%81%D1%81%20%D0%B4%D0%BE%D0%BC%20%D0%BA%D0%BE%D1%82%D0%BE%D1%80%D1%8B"&amp;"%D0%B9%20%D0%B7%D0%B2%D1%83%D1%87%D0%B8%D1%82&amp;path=wizard&amp;parent-reqid=1587797794752642-1611972490053362597200247-production-app-host-vla-web-yp-248&amp;redircnt=1587797844.1","Посмотреть видеоурок 
Если нет технической возможности, то посмотрите памятку в вайбер")</f>
        <v>#VALUE!</v>
      </c>
      <c r="H16" s="23" t="s">
        <v>55</v>
      </c>
      <c r="I16" s="1"/>
    </row>
    <row r="17" spans="1:9" ht="33.75" customHeight="1">
      <c r="A17" s="1"/>
      <c r="B17" s="13" t="s">
        <v>341</v>
      </c>
      <c r="C17" s="13" t="s">
        <v>342</v>
      </c>
      <c r="D17" s="32" t="s">
        <v>81</v>
      </c>
      <c r="E17" s="73" t="s">
        <v>343</v>
      </c>
      <c r="F17" s="32" t="s">
        <v>344</v>
      </c>
      <c r="G17" s="40" t="s">
        <v>345</v>
      </c>
      <c r="H17" s="23" t="s">
        <v>55</v>
      </c>
      <c r="I17" s="1"/>
    </row>
    <row r="18" spans="1:9" ht="21" customHeight="1">
      <c r="A18" s="1"/>
      <c r="B18" s="835" t="s">
        <v>252</v>
      </c>
      <c r="C18" s="836"/>
      <c r="D18" s="836"/>
      <c r="E18" s="836"/>
      <c r="F18" s="836"/>
      <c r="G18" s="836"/>
      <c r="H18" s="837"/>
      <c r="I18" s="1"/>
    </row>
    <row r="19" spans="1:9" ht="63.75">
      <c r="A19" s="1"/>
      <c r="B19" s="13" t="s">
        <v>29</v>
      </c>
      <c r="C19" s="13" t="s">
        <v>30</v>
      </c>
      <c r="D19" s="32" t="s">
        <v>81</v>
      </c>
      <c r="E19" s="73" t="s">
        <v>346</v>
      </c>
      <c r="F19" s="32" t="s">
        <v>269</v>
      </c>
      <c r="G19" s="76" t="str">
        <f>HYPERLINK("https://www.youtube.com/watch?v=LeO7lDlHVuM&amp;feature=youtu.be","Просмотреть видеоурок . Учебник с.78 упр. 2 (письм.),упр.4(письм.),5(письм.) 
Если нет технической возможности, то выполнить на с. 78 упр.1 (устно). Прочитать (Обрати внимание)  Учебник с.78 упр. 2,4,5 - все письменно в тетради.")</f>
        <v>Просмотреть видеоурок . Учебник с.78 упр. 2 (письм.),упр.4(письм.),5(письм.) 
Если нет технической возможности, то выполнить на с. 78 упр.1 (устно). Прочитать (Обрати внимание)  Учебник с.78 упр. 2,4,5 - все письменно в тетради.</v>
      </c>
      <c r="H19" s="32" t="s">
        <v>55</v>
      </c>
      <c r="I19" s="1"/>
    </row>
    <row r="20" spans="1:9" ht="38.25">
      <c r="A20" s="1"/>
      <c r="B20" s="13" t="s">
        <v>77</v>
      </c>
      <c r="C20" s="13" t="s">
        <v>79</v>
      </c>
      <c r="D20" s="32" t="s">
        <v>81</v>
      </c>
      <c r="E20" s="73" t="s">
        <v>347</v>
      </c>
      <c r="F20" s="32" t="s">
        <v>296</v>
      </c>
      <c r="G20" s="41" t="s">
        <v>297</v>
      </c>
      <c r="H20" s="23" t="s">
        <v>55</v>
      </c>
      <c r="I20" s="1"/>
    </row>
    <row r="21" spans="1:9" ht="25.5">
      <c r="A21" s="1"/>
      <c r="B21" s="13" t="s">
        <v>99</v>
      </c>
      <c r="C21" s="13" t="s">
        <v>101</v>
      </c>
      <c r="D21" s="32" t="s">
        <v>81</v>
      </c>
      <c r="E21" s="73" t="s">
        <v>348</v>
      </c>
      <c r="F21" s="32" t="s">
        <v>349</v>
      </c>
      <c r="G21" s="73" t="s">
        <v>350</v>
      </c>
      <c r="H21" s="23" t="s">
        <v>55</v>
      </c>
      <c r="I21" s="1"/>
    </row>
    <row r="22" spans="1:9" ht="12.75" customHeight="1">
      <c r="A22" s="1"/>
      <c r="B22" s="838" t="s">
        <v>128</v>
      </c>
      <c r="C22" s="836"/>
      <c r="D22" s="836"/>
      <c r="E22" s="836"/>
      <c r="F22" s="836"/>
      <c r="G22" s="836"/>
      <c r="H22" s="837"/>
      <c r="I22" s="1"/>
    </row>
    <row r="23" spans="1:9" ht="38.25">
      <c r="A23" s="1"/>
      <c r="B23" s="13" t="s">
        <v>142</v>
      </c>
      <c r="C23" s="13" t="s">
        <v>145</v>
      </c>
      <c r="D23" s="32" t="s">
        <v>320</v>
      </c>
      <c r="E23" s="73" t="s">
        <v>351</v>
      </c>
      <c r="F23" s="32" t="s">
        <v>282</v>
      </c>
      <c r="G23" s="76" t="s">
        <v>352</v>
      </c>
      <c r="H23" s="23" t="s">
        <v>55</v>
      </c>
      <c r="I23" s="1"/>
    </row>
    <row r="24" spans="1:9" ht="25.5">
      <c r="A24" s="1"/>
      <c r="B24" s="176" t="s">
        <v>166</v>
      </c>
      <c r="C24" s="176" t="s">
        <v>167</v>
      </c>
      <c r="D24" s="177" t="s">
        <v>31</v>
      </c>
      <c r="E24" s="178" t="s">
        <v>353</v>
      </c>
      <c r="F24" s="179" t="s">
        <v>194</v>
      </c>
      <c r="G24" s="180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24" s="143" t="s">
        <v>55</v>
      </c>
      <c r="I24" s="1"/>
    </row>
    <row r="25" spans="1:9" ht="13.5" customHeight="1">
      <c r="A25" s="1"/>
      <c r="B25" s="835" t="s">
        <v>354</v>
      </c>
      <c r="C25" s="836"/>
      <c r="D25" s="836"/>
      <c r="E25" s="836"/>
      <c r="F25" s="836"/>
      <c r="G25" s="836"/>
      <c r="H25" s="837"/>
      <c r="I25" s="1"/>
    </row>
    <row r="26" spans="1:9" ht="51">
      <c r="A26" s="1"/>
      <c r="B26" s="13" t="s">
        <v>29</v>
      </c>
      <c r="C26" s="13" t="s">
        <v>30</v>
      </c>
      <c r="D26" s="32" t="s">
        <v>81</v>
      </c>
      <c r="E26" s="73" t="s">
        <v>355</v>
      </c>
      <c r="F26" s="32" t="s">
        <v>356</v>
      </c>
      <c r="G26" s="76" t="e">
        <f>HYPERLINK("https://yandex.ru/video/preview/?filmId=14163602242166227007&amp;text=%D1%80%D1%83%D1%81%D1%81%D0%BA%D0%B8%D0%B9%20%D1%8F%D0%B7%D1%8B%D0%BA%20%D1%82%D0%B2%D1%91%D1%80%D0%B4%D1%8B%D0%B5%20%D0%B8%20%D0%BC%D1%8F%D0%B3%D0%BA%D0%B8%D0%B5%20%D1%81%D0%BE%D0%B3%D0%BB"&amp;"%D0%B0%D1%81%D0%BD%D1%8B%D0%B5%20%D0%B7%D0%B2%D1%83%D0%BA%D0%B8%20%D0%B1%D1%83%D0%BA%D0%B2%D1%8B%20%D0%B4%D0%BB%D1%8F%20%D0%BE%D0%B1%D0%BE%D0%B7%D0%BD%D0%B0%D1%87%D0%B5%D0%BD%D0%B8%D1%8F%20%D1%82%D0%B2%D1%91%D1%80%D0%B4%D1%8B%D1%85%20%D0%B8%20%D0%BC%D1%8F"&amp;"%D0%B3%D0%BA%D0%B8%D1%85%20%D1%81%D0%BE%D0%B3%D0%BB%D0%B0%D1%81%D0%BD%D1%8B%D1%85%20%D0%B7%D0%B2%D1%83%D0%BA%D0%BE%D0%B2%201%20%D0%BA%D0%BB%D0%B0%D1%81%D1%81&amp;path=wizard&amp;parent-reqid=1587651985547217-275107080516635623100121-production-app-host-man-web-yp"&amp;"-328&amp;redircnt=1587651990.1","Посмотреть видеоурок , затем выполнить на с.81 упр.1(письм.), упр.2(устно),упр.3(письм.), прочитать правило, упр.4(устно), упр.6(письм.)
Если нет технической озможности, то в учебнике на с. 81 выполнить упр.1(письм.), упр.2(уст.),упр.3(пис.),прочитать пра"&amp;"вило, упр.4(уст.), упр.6(пис.)")</f>
        <v>#VALUE!</v>
      </c>
      <c r="H26" s="32" t="s">
        <v>55</v>
      </c>
      <c r="I26" s="1"/>
    </row>
    <row r="27" spans="1:9" ht="63.75">
      <c r="A27" s="1"/>
      <c r="B27" s="13" t="s">
        <v>77</v>
      </c>
      <c r="C27" s="13" t="s">
        <v>79</v>
      </c>
      <c r="D27" s="32" t="s">
        <v>320</v>
      </c>
      <c r="E27" s="73" t="s">
        <v>357</v>
      </c>
      <c r="F27" s="32" t="s">
        <v>358</v>
      </c>
      <c r="G27" s="40" t="s">
        <v>359</v>
      </c>
      <c r="H27" s="23" t="s">
        <v>55</v>
      </c>
      <c r="I27" s="1"/>
    </row>
    <row r="28" spans="1:9" ht="38.25">
      <c r="A28" s="1"/>
      <c r="B28" s="13" t="s">
        <v>99</v>
      </c>
      <c r="C28" s="13" t="s">
        <v>101</v>
      </c>
      <c r="D28" s="32" t="s">
        <v>81</v>
      </c>
      <c r="E28" s="73" t="s">
        <v>360</v>
      </c>
      <c r="F28" s="32" t="s">
        <v>361</v>
      </c>
      <c r="G28" s="73" t="s">
        <v>362</v>
      </c>
      <c r="H28" s="23" t="s">
        <v>55</v>
      </c>
      <c r="I28" s="1"/>
    </row>
    <row r="29" spans="1:9" ht="12.75" customHeight="1">
      <c r="A29" s="1"/>
      <c r="B29" s="838" t="s">
        <v>128</v>
      </c>
      <c r="C29" s="836"/>
      <c r="D29" s="836"/>
      <c r="E29" s="836"/>
      <c r="F29" s="836"/>
      <c r="G29" s="836"/>
      <c r="H29" s="837"/>
      <c r="I29" s="1"/>
    </row>
    <row r="30" spans="1:9" ht="51">
      <c r="A30" s="1"/>
      <c r="B30" s="13" t="s">
        <v>142</v>
      </c>
      <c r="C30" s="13" t="s">
        <v>145</v>
      </c>
      <c r="D30" s="32" t="s">
        <v>363</v>
      </c>
      <c r="E30" s="73" t="s">
        <v>364</v>
      </c>
      <c r="F30" s="32" t="s">
        <v>365</v>
      </c>
      <c r="G30" s="96" t="str">
        <f>HYPERLINK("https://infourok.ru/prezentaciya-po-izobrazitelnomu-iskusstvu-na-temu-skazochnaya-strana-klass-1083748.html","Посмотреть презентацию , сделать аппликацию ""Моя сказочная страна""
Если нет технической возможности,то выполняем рисунок ""Моя сказочная страна""")</f>
        <v>Посмотреть презентацию , сделать аппликацию "Моя сказочная страна"
Если нет технической возможности,то выполняем рисунок "Моя сказочная страна"</v>
      </c>
      <c r="H30" s="23" t="s">
        <v>55</v>
      </c>
      <c r="I30" s="1"/>
    </row>
    <row r="31" spans="1:9" ht="18" customHeight="1">
      <c r="A31" s="1"/>
      <c r="B31" s="835"/>
      <c r="C31" s="836"/>
      <c r="D31" s="836"/>
      <c r="E31" s="836"/>
      <c r="F31" s="836"/>
      <c r="G31" s="836"/>
      <c r="H31" s="837"/>
      <c r="I31" s="1"/>
    </row>
    <row r="32" spans="1:9" ht="12.75">
      <c r="A32" s="1"/>
      <c r="B32" s="15"/>
      <c r="C32" s="15"/>
      <c r="D32" s="77"/>
      <c r="E32" s="77"/>
      <c r="F32" s="77"/>
      <c r="G32" s="181"/>
      <c r="H32" s="77"/>
      <c r="I32" s="1"/>
    </row>
    <row r="33" spans="1:9" ht="12.75">
      <c r="A33" s="1"/>
      <c r="B33" s="15"/>
      <c r="C33" s="15"/>
      <c r="D33" s="77"/>
      <c r="E33" s="77"/>
      <c r="F33" s="77"/>
      <c r="G33" s="182"/>
      <c r="H33" s="24"/>
      <c r="I33" s="1"/>
    </row>
    <row r="34" spans="1:9" ht="12.75">
      <c r="A34" s="1"/>
      <c r="B34" s="15"/>
      <c r="C34" s="15"/>
      <c r="D34" s="77"/>
      <c r="E34" s="77"/>
      <c r="F34" s="77"/>
      <c r="G34" s="182"/>
      <c r="H34" s="24"/>
      <c r="I34" s="1"/>
    </row>
    <row r="35" spans="1:9" ht="12.75" customHeight="1">
      <c r="A35" s="1"/>
      <c r="B35" s="839"/>
      <c r="C35" s="840"/>
      <c r="D35" s="840"/>
      <c r="E35" s="840"/>
      <c r="F35" s="840"/>
      <c r="G35" s="840"/>
      <c r="H35" s="840"/>
      <c r="I35" s="1"/>
    </row>
    <row r="36" spans="1:9" ht="12.75">
      <c r="A36" s="1"/>
      <c r="B36" s="15"/>
      <c r="C36" s="15"/>
      <c r="D36" s="77"/>
      <c r="E36" s="77"/>
      <c r="F36" s="77"/>
      <c r="G36" s="182"/>
      <c r="H36" s="24"/>
      <c r="I36" s="1"/>
    </row>
    <row r="37" spans="1:9" ht="12.75">
      <c r="A37" s="1"/>
      <c r="B37" s="15"/>
      <c r="C37" s="15"/>
      <c r="D37" s="77"/>
      <c r="E37" s="77"/>
      <c r="F37" s="77"/>
      <c r="G37" s="182"/>
      <c r="H37" s="24"/>
      <c r="I37" s="1"/>
    </row>
    <row r="38" spans="1:9" ht="39" customHeight="1">
      <c r="A38" s="1"/>
      <c r="B38" s="15"/>
      <c r="C38" s="15"/>
      <c r="D38" s="183"/>
      <c r="E38" s="184"/>
      <c r="F38" s="77"/>
      <c r="G38" s="182"/>
      <c r="H38" s="77"/>
      <c r="I38" s="1"/>
    </row>
    <row r="39" spans="1:9" ht="18" customHeight="1">
      <c r="A39" s="1"/>
      <c r="B39" s="841"/>
      <c r="C39" s="840"/>
      <c r="D39" s="840"/>
      <c r="E39" s="840"/>
      <c r="F39" s="840"/>
      <c r="G39" s="840"/>
      <c r="H39" s="840"/>
      <c r="I39" s="1"/>
    </row>
    <row r="40" spans="1:9" ht="12.75">
      <c r="A40" s="1"/>
      <c r="B40" s="15"/>
      <c r="C40" s="15"/>
      <c r="D40" s="77"/>
      <c r="E40" s="24"/>
      <c r="F40" s="77"/>
      <c r="G40" s="181"/>
      <c r="H40" s="77"/>
      <c r="I40" s="1"/>
    </row>
    <row r="41" spans="1:9" ht="12.75">
      <c r="A41" s="1"/>
      <c r="B41" s="15"/>
      <c r="C41" s="15"/>
      <c r="D41" s="77"/>
      <c r="E41" s="24"/>
      <c r="F41" s="77"/>
      <c r="G41" s="182"/>
      <c r="H41" s="24"/>
      <c r="I41" s="1"/>
    </row>
    <row r="42" spans="1:9" ht="12.75">
      <c r="A42" s="1"/>
      <c r="B42" s="15"/>
      <c r="C42" s="15"/>
      <c r="D42" s="77"/>
      <c r="E42" s="77"/>
      <c r="F42" s="146"/>
      <c r="G42" s="187"/>
      <c r="H42" s="24"/>
      <c r="I42" s="1"/>
    </row>
    <row r="43" spans="1:9" ht="12.75" customHeight="1">
      <c r="A43" s="1"/>
      <c r="B43" s="839"/>
      <c r="C43" s="840"/>
      <c r="D43" s="840"/>
      <c r="E43" s="840"/>
      <c r="F43" s="840"/>
      <c r="G43" s="840"/>
      <c r="H43" s="840"/>
      <c r="I43" s="1"/>
    </row>
    <row r="44" spans="1:9" ht="12.75">
      <c r="A44" s="1"/>
      <c r="B44" s="15"/>
      <c r="C44" s="15"/>
      <c r="D44" s="77"/>
      <c r="E44" s="77"/>
      <c r="F44" s="77"/>
      <c r="G44" s="182"/>
      <c r="H44" s="24"/>
      <c r="I44" s="1"/>
    </row>
    <row r="45" spans="1:9" ht="12.75">
      <c r="A45" s="1"/>
      <c r="B45" s="15"/>
      <c r="C45" s="158"/>
      <c r="D45" s="161"/>
      <c r="E45" s="161"/>
      <c r="F45" s="77"/>
      <c r="G45" s="182"/>
      <c r="H45" s="77"/>
      <c r="I45" s="1"/>
    </row>
    <row r="46" spans="1:9" ht="12.75">
      <c r="A46" s="1"/>
      <c r="B46" s="174"/>
      <c r="C46" s="174"/>
      <c r="D46" s="174"/>
      <c r="E46" s="174"/>
      <c r="F46" s="174"/>
      <c r="G46" s="174"/>
      <c r="H46" s="174"/>
      <c r="I46" s="1"/>
    </row>
    <row r="47" spans="1:9" ht="12.75">
      <c r="A47" s="1"/>
      <c r="B47" s="174"/>
      <c r="C47" s="174"/>
      <c r="D47" s="174"/>
      <c r="E47" s="174"/>
      <c r="F47" s="174"/>
      <c r="G47" s="174"/>
      <c r="H47" s="174"/>
      <c r="I47" s="1"/>
    </row>
    <row r="48" spans="1:9" ht="12.75">
      <c r="A48" s="1"/>
      <c r="B48" s="174"/>
      <c r="C48" s="174"/>
      <c r="D48" s="174"/>
      <c r="E48" s="174"/>
      <c r="F48" s="174"/>
      <c r="G48" s="174"/>
      <c r="H48" s="174"/>
      <c r="I48" s="1"/>
    </row>
    <row r="49" spans="1:9" ht="12.75">
      <c r="A49" s="1"/>
      <c r="B49" s="174"/>
      <c r="C49" s="174"/>
      <c r="D49" s="174"/>
      <c r="E49" s="174"/>
      <c r="F49" s="174"/>
      <c r="G49" s="174"/>
      <c r="H49" s="174"/>
      <c r="I49" s="1"/>
    </row>
    <row r="50" spans="1:9" ht="12.75">
      <c r="A50" s="1"/>
      <c r="B50" s="174"/>
      <c r="C50" s="174"/>
      <c r="D50" s="174"/>
      <c r="E50" s="174"/>
      <c r="F50" s="174"/>
      <c r="G50" s="174"/>
      <c r="H50" s="174"/>
      <c r="I50" s="1"/>
    </row>
    <row r="51" spans="1:9" ht="12.75">
      <c r="A51" s="1"/>
      <c r="B51" s="1"/>
      <c r="C51" s="1"/>
      <c r="D51" s="1"/>
      <c r="E51" s="1"/>
      <c r="F51" s="1"/>
      <c r="G51" s="1"/>
      <c r="H51" s="1"/>
      <c r="I51" s="1"/>
    </row>
    <row r="52" spans="1:9" ht="12.75">
      <c r="A52" s="1"/>
      <c r="B52" s="1"/>
      <c r="C52" s="1"/>
      <c r="D52" s="1"/>
      <c r="E52" s="1"/>
      <c r="F52" s="1"/>
      <c r="G52" s="1"/>
      <c r="H52" s="1"/>
      <c r="I52" s="1"/>
    </row>
    <row r="53" spans="1:9" ht="12.75">
      <c r="A53" s="1"/>
      <c r="B53" s="1"/>
      <c r="C53" s="1"/>
      <c r="D53" s="1"/>
      <c r="E53" s="1"/>
      <c r="F53" s="1"/>
      <c r="G53" s="1"/>
      <c r="H53" s="1"/>
      <c r="I53" s="1"/>
    </row>
    <row r="54" spans="1:9" ht="12.75">
      <c r="A54" s="1"/>
      <c r="B54" s="1"/>
      <c r="C54" s="1"/>
      <c r="D54" s="1"/>
      <c r="E54" s="1"/>
      <c r="F54" s="1"/>
      <c r="G54" s="1"/>
      <c r="H54" s="1"/>
      <c r="I54" s="1"/>
    </row>
    <row r="55" spans="1:9" ht="12.75">
      <c r="A55" s="1"/>
      <c r="B55" s="1"/>
      <c r="C55" s="1"/>
      <c r="D55" s="1"/>
      <c r="E55" s="1"/>
      <c r="F55" s="1"/>
      <c r="G55" s="1"/>
      <c r="H55" s="1"/>
      <c r="I55" s="1"/>
    </row>
    <row r="56" spans="1:9" ht="12.75">
      <c r="A56" s="1"/>
      <c r="B56" s="1"/>
      <c r="C56" s="1"/>
      <c r="D56" s="1"/>
      <c r="E56" s="1"/>
      <c r="F56" s="1"/>
      <c r="G56" s="1"/>
      <c r="H56" s="1"/>
      <c r="I56" s="1"/>
    </row>
    <row r="57" spans="1:9" ht="12.75">
      <c r="A57" s="1"/>
      <c r="B57" s="1"/>
      <c r="C57" s="1"/>
      <c r="D57" s="1"/>
      <c r="E57" s="1"/>
      <c r="F57" s="1"/>
      <c r="G57" s="1"/>
      <c r="H57" s="1"/>
      <c r="I57" s="1"/>
    </row>
    <row r="58" spans="1:9" ht="12.75">
      <c r="A58" s="1"/>
      <c r="B58" s="1"/>
      <c r="C58" s="1"/>
      <c r="D58" s="1"/>
      <c r="E58" s="1"/>
      <c r="F58" s="1"/>
      <c r="G58" s="1"/>
      <c r="H58" s="1"/>
      <c r="I58" s="1"/>
    </row>
    <row r="59" spans="1:9" ht="12.75">
      <c r="A59" s="1"/>
      <c r="B59" s="1"/>
      <c r="C59" s="1"/>
      <c r="D59" s="1"/>
      <c r="E59" s="1"/>
      <c r="F59" s="1"/>
      <c r="G59" s="1"/>
      <c r="H59" s="1"/>
      <c r="I59" s="1"/>
    </row>
    <row r="60" spans="1:9" ht="12.75">
      <c r="A60" s="1"/>
      <c r="B60" s="1"/>
      <c r="C60" s="1"/>
      <c r="D60" s="1"/>
      <c r="E60" s="1"/>
      <c r="F60" s="1"/>
      <c r="G60" s="1"/>
      <c r="H60" s="1"/>
      <c r="I60" s="1"/>
    </row>
    <row r="61" spans="1:9" ht="12.75">
      <c r="A61" s="1"/>
      <c r="B61" s="1"/>
      <c r="C61" s="1"/>
      <c r="D61" s="1"/>
      <c r="E61" s="1"/>
      <c r="F61" s="1"/>
      <c r="G61" s="1"/>
      <c r="H61" s="1"/>
      <c r="I61" s="1"/>
    </row>
    <row r="62" spans="1:9" ht="12.75">
      <c r="A62" s="1"/>
      <c r="B62" s="1"/>
      <c r="C62" s="1"/>
      <c r="D62" s="1"/>
      <c r="E62" s="1"/>
      <c r="F62" s="1"/>
      <c r="G62" s="1"/>
      <c r="H62" s="1"/>
      <c r="I62" s="1"/>
    </row>
    <row r="63" spans="1:9" ht="12.75">
      <c r="A63" s="1"/>
      <c r="B63" s="1"/>
      <c r="C63" s="1"/>
      <c r="D63" s="1"/>
      <c r="E63" s="1"/>
      <c r="F63" s="1"/>
      <c r="G63" s="1"/>
      <c r="H63" s="1"/>
      <c r="I63" s="1"/>
    </row>
    <row r="64" spans="1:9" ht="12.75">
      <c r="A64" s="1"/>
      <c r="B64" s="1"/>
      <c r="C64" s="1"/>
      <c r="D64" s="1"/>
      <c r="E64" s="1"/>
      <c r="F64" s="1"/>
      <c r="G64" s="1"/>
      <c r="H64" s="1"/>
      <c r="I64" s="1"/>
    </row>
    <row r="65" spans="1:9" ht="12.75">
      <c r="A65" s="1"/>
      <c r="B65" s="1"/>
      <c r="C65" s="1"/>
      <c r="D65" s="1"/>
      <c r="E65" s="1"/>
      <c r="F65" s="1"/>
      <c r="G65" s="1"/>
      <c r="H65" s="1"/>
      <c r="I65" s="1"/>
    </row>
    <row r="66" spans="1:9" ht="12.75">
      <c r="A66" s="1"/>
      <c r="B66" s="1"/>
      <c r="C66" s="1"/>
      <c r="D66" s="1"/>
      <c r="E66" s="1"/>
      <c r="F66" s="1"/>
      <c r="G66" s="1"/>
      <c r="H66" s="1"/>
      <c r="I66" s="1"/>
    </row>
    <row r="67" spans="1:9" ht="12.75">
      <c r="A67" s="1"/>
      <c r="B67" s="1"/>
      <c r="C67" s="1"/>
      <c r="D67" s="1"/>
      <c r="E67" s="1"/>
      <c r="F67" s="1"/>
      <c r="G67" s="1"/>
      <c r="H67" s="1"/>
      <c r="I67" s="1"/>
    </row>
    <row r="68" spans="1:9" ht="12.75">
      <c r="A68" s="1"/>
      <c r="B68" s="1"/>
      <c r="C68" s="1"/>
      <c r="D68" s="1"/>
      <c r="E68" s="1"/>
      <c r="F68" s="1"/>
      <c r="G68" s="1"/>
      <c r="H68" s="1"/>
      <c r="I68" s="1"/>
    </row>
    <row r="69" spans="1:9" ht="12.75">
      <c r="A69" s="1"/>
      <c r="B69" s="1"/>
      <c r="C69" s="1"/>
      <c r="D69" s="1"/>
      <c r="E69" s="1"/>
      <c r="F69" s="1"/>
      <c r="G69" s="1"/>
      <c r="H69" s="1"/>
      <c r="I69" s="1"/>
    </row>
    <row r="70" spans="1:9" ht="12.75">
      <c r="A70" s="1"/>
      <c r="B70" s="1"/>
      <c r="C70" s="1"/>
      <c r="D70" s="1"/>
      <c r="E70" s="1"/>
      <c r="F70" s="1"/>
      <c r="G70" s="1"/>
      <c r="H70" s="1"/>
      <c r="I70" s="1"/>
    </row>
    <row r="71" spans="1:9" ht="12.75">
      <c r="A71" s="1"/>
      <c r="B71" s="1"/>
      <c r="C71" s="1"/>
      <c r="D71" s="1"/>
      <c r="E71" s="1"/>
      <c r="F71" s="1"/>
      <c r="G71" s="1"/>
      <c r="H71" s="1"/>
      <c r="I71" s="1"/>
    </row>
    <row r="72" spans="1:9" ht="12.75">
      <c r="A72" s="1"/>
      <c r="B72" s="1"/>
      <c r="C72" s="1"/>
      <c r="D72" s="1"/>
      <c r="E72" s="1"/>
      <c r="F72" s="1"/>
      <c r="G72" s="1"/>
      <c r="H72" s="1"/>
      <c r="I72" s="1"/>
    </row>
    <row r="73" spans="1:9" ht="12.75">
      <c r="A73" s="1"/>
      <c r="B73" s="1"/>
      <c r="C73" s="1"/>
      <c r="D73" s="1"/>
      <c r="E73" s="1"/>
      <c r="F73" s="1"/>
      <c r="G73" s="1"/>
      <c r="H73" s="1"/>
      <c r="I73" s="1"/>
    </row>
    <row r="74" spans="1:9" ht="12.75">
      <c r="A74" s="1"/>
      <c r="B74" s="1"/>
      <c r="C74" s="1"/>
      <c r="D74" s="1"/>
      <c r="E74" s="1"/>
      <c r="F74" s="1"/>
      <c r="G74" s="1"/>
      <c r="H74" s="1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  <row r="977" spans="1:9" ht="12.75">
      <c r="A977" s="1"/>
      <c r="B977" s="1"/>
      <c r="C977" s="1"/>
      <c r="D977" s="1"/>
      <c r="E977" s="1"/>
      <c r="F977" s="1"/>
      <c r="G977" s="1"/>
      <c r="H977" s="1"/>
      <c r="I977" s="1"/>
    </row>
    <row r="978" spans="1:9" ht="12.75">
      <c r="A978" s="1"/>
      <c r="B978" s="1"/>
      <c r="C978" s="1"/>
      <c r="D978" s="1"/>
      <c r="E978" s="1"/>
      <c r="F978" s="1"/>
      <c r="G978" s="1"/>
      <c r="H978" s="1"/>
      <c r="I978" s="1"/>
    </row>
    <row r="979" spans="1:9" ht="12.75">
      <c r="A979" s="1"/>
      <c r="B979" s="1"/>
      <c r="C979" s="1"/>
      <c r="D979" s="1"/>
      <c r="E979" s="1"/>
      <c r="F979" s="1"/>
      <c r="G979" s="1"/>
      <c r="H979" s="1"/>
      <c r="I979" s="1"/>
    </row>
    <row r="980" spans="1:9" ht="12.75">
      <c r="A980" s="1"/>
      <c r="B980" s="1"/>
      <c r="C980" s="1"/>
      <c r="D980" s="1"/>
      <c r="E980" s="1"/>
      <c r="F980" s="1"/>
      <c r="G980" s="1"/>
      <c r="H980" s="1"/>
      <c r="I980" s="1"/>
    </row>
    <row r="981" spans="1:9" ht="12.75">
      <c r="A981" s="1"/>
      <c r="B981" s="1"/>
      <c r="C981" s="1"/>
      <c r="D981" s="1"/>
      <c r="E981" s="1"/>
      <c r="F981" s="1"/>
      <c r="G981" s="1"/>
      <c r="H981" s="1"/>
      <c r="I981" s="1"/>
    </row>
    <row r="982" spans="1:9" ht="12.75">
      <c r="A982" s="1"/>
      <c r="B982" s="1"/>
      <c r="C982" s="1"/>
      <c r="D982" s="1"/>
      <c r="E982" s="1"/>
      <c r="F982" s="1"/>
      <c r="G982" s="1"/>
      <c r="H982" s="1"/>
      <c r="I982" s="1"/>
    </row>
  </sheetData>
  <mergeCells count="13">
    <mergeCell ref="B43:H43"/>
    <mergeCell ref="B25:H25"/>
    <mergeCell ref="B29:H29"/>
    <mergeCell ref="B31:H31"/>
    <mergeCell ref="B22:H22"/>
    <mergeCell ref="B35:H35"/>
    <mergeCell ref="B39:H39"/>
    <mergeCell ref="B10:H10"/>
    <mergeCell ref="B14:H14"/>
    <mergeCell ref="B18:H18"/>
    <mergeCell ref="B1:H1"/>
    <mergeCell ref="B2:H2"/>
    <mergeCell ref="B7:H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86"/>
  <sheetViews>
    <sheetView workbookViewId="0">
      <selection activeCell="J3" sqref="J1:P1048576"/>
    </sheetView>
  </sheetViews>
  <sheetFormatPr defaultColWidth="14.42578125" defaultRowHeight="15.75" customHeight="1"/>
  <cols>
    <col min="1" max="1" width="7.5703125" customWidth="1"/>
    <col min="2" max="2" width="9.5703125" customWidth="1"/>
    <col min="3" max="3" width="11.5703125" customWidth="1"/>
    <col min="4" max="4" width="17.85546875" customWidth="1"/>
    <col min="5" max="5" width="26.28515625" customWidth="1"/>
    <col min="6" max="6" width="25.140625" customWidth="1"/>
    <col min="7" max="7" width="33" customWidth="1"/>
    <col min="8" max="8" width="27.5703125" customWidth="1"/>
    <col min="9" max="9" width="10.5703125" customWidth="1"/>
  </cols>
  <sheetData>
    <row r="1" spans="1:9" ht="30" customHeight="1">
      <c r="A1" s="189" t="s">
        <v>352</v>
      </c>
      <c r="B1" s="842" t="s">
        <v>366</v>
      </c>
      <c r="C1" s="836"/>
      <c r="D1" s="836"/>
      <c r="E1" s="836"/>
      <c r="F1" s="836"/>
      <c r="G1" s="836"/>
      <c r="H1" s="837"/>
      <c r="I1" s="1"/>
    </row>
    <row r="2" spans="1:9" ht="27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130</v>
      </c>
      <c r="H3" s="13" t="s">
        <v>18</v>
      </c>
      <c r="I3" s="1"/>
    </row>
    <row r="4" spans="1:9" ht="38.25">
      <c r="A4" s="1"/>
      <c r="B4" s="13" t="s">
        <v>29</v>
      </c>
      <c r="C4" s="13" t="s">
        <v>30</v>
      </c>
      <c r="D4" s="20" t="s">
        <v>81</v>
      </c>
      <c r="E4" s="31" t="s">
        <v>367</v>
      </c>
      <c r="F4" s="23" t="s">
        <v>368</v>
      </c>
      <c r="G4" s="20" t="s">
        <v>369</v>
      </c>
      <c r="H4" s="23" t="s">
        <v>370</v>
      </c>
      <c r="I4" s="1"/>
    </row>
    <row r="5" spans="1:9" ht="38.25">
      <c r="A5" s="1"/>
      <c r="B5" s="13" t="s">
        <v>77</v>
      </c>
      <c r="C5" s="13" t="s">
        <v>79</v>
      </c>
      <c r="D5" s="23" t="s">
        <v>81</v>
      </c>
      <c r="E5" s="190" t="s">
        <v>371</v>
      </c>
      <c r="F5" s="23" t="s">
        <v>372</v>
      </c>
      <c r="G5" s="23" t="s">
        <v>373</v>
      </c>
      <c r="H5" s="23" t="s">
        <v>374</v>
      </c>
      <c r="I5" s="1"/>
    </row>
    <row r="6" spans="1:9" ht="25.5">
      <c r="A6" s="1"/>
      <c r="B6" s="13" t="s">
        <v>99</v>
      </c>
      <c r="C6" s="13" t="s">
        <v>101</v>
      </c>
      <c r="D6" s="23" t="s">
        <v>31</v>
      </c>
      <c r="E6" s="190" t="s">
        <v>375</v>
      </c>
      <c r="F6" s="23" t="s">
        <v>376</v>
      </c>
      <c r="G6" s="61" t="str">
        <f>HYPERLINK("https://yandex.ru/video/preview/?filmId=2027157963127807774&amp;text=Приём%20умножения%20и%20деления%20на%2010.%20реш%20видео&amp;path=wizard&amp;parent-reqid=1587579449516881-992054564842578626100214-production-app-host-man-web-yp-288&amp;redircnt=1587579506.1","смотрим видео урок,выполняем по образцу")</f>
        <v>смотрим видео урок,выполняем по образцу</v>
      </c>
      <c r="H6" s="23" t="s">
        <v>377</v>
      </c>
      <c r="I6" s="1"/>
    </row>
    <row r="7" spans="1:9" ht="12.75" customHeight="1">
      <c r="A7" s="1"/>
      <c r="B7" s="838" t="s">
        <v>128</v>
      </c>
      <c r="C7" s="836"/>
      <c r="D7" s="836"/>
      <c r="E7" s="836"/>
      <c r="F7" s="836"/>
      <c r="G7" s="836"/>
      <c r="H7" s="837"/>
      <c r="I7" s="1"/>
    </row>
    <row r="8" spans="1:9" ht="38.25">
      <c r="A8" s="1"/>
      <c r="B8" s="13" t="s">
        <v>142</v>
      </c>
      <c r="C8" s="13" t="s">
        <v>145</v>
      </c>
      <c r="D8" s="23" t="s">
        <v>320</v>
      </c>
      <c r="E8" s="190" t="s">
        <v>378</v>
      </c>
      <c r="F8" s="23" t="s">
        <v>379</v>
      </c>
      <c r="G8" s="61" t="str">
        <f>HYPERLINK("https://www.youtube.com/watch?v=sv_XTbFyZY4","посмотреть видео урок в РЭШ")</f>
        <v>посмотреть видео урок в РЭШ</v>
      </c>
      <c r="H8" s="23" t="s">
        <v>380</v>
      </c>
      <c r="I8" s="1"/>
    </row>
    <row r="9" spans="1:9" ht="63.75">
      <c r="A9" s="1"/>
      <c r="B9" s="13" t="s">
        <v>166</v>
      </c>
      <c r="C9" s="13" t="s">
        <v>167</v>
      </c>
      <c r="D9" s="23" t="s">
        <v>381</v>
      </c>
      <c r="E9" s="20" t="s">
        <v>382</v>
      </c>
      <c r="F9" s="20" t="s">
        <v>383</v>
      </c>
      <c r="G9" s="61" t="str">
        <f>HYPERLINK("https://drive.google.com/drive/u/0/folders/1panrgw9GEA_Nf5LQoP8IftWIOvrt-5AU","Работа по видео уроку от учителя.
Если нет возможности, слушать и читать диалог, учить новые слова на стр. 60-61; №4, 5, правило на стр. 62-63")</f>
        <v>Работа по видео уроку от учителя.
Если нет возможности, слушать и читать диалог, учить новые слова на стр. 60-61; №4, 5, правило на стр. 62-63</v>
      </c>
      <c r="H9" s="23" t="s">
        <v>384</v>
      </c>
      <c r="I9" s="1"/>
    </row>
    <row r="10" spans="1:9" ht="38.25">
      <c r="A10" s="1"/>
      <c r="B10" s="13" t="s">
        <v>187</v>
      </c>
      <c r="C10" s="13" t="s">
        <v>189</v>
      </c>
      <c r="D10" s="20" t="s">
        <v>287</v>
      </c>
      <c r="E10" s="53" t="s">
        <v>385</v>
      </c>
      <c r="F10" s="23" t="s">
        <v>386</v>
      </c>
      <c r="G10" s="20" t="s">
        <v>387</v>
      </c>
      <c r="H10" s="23" t="s">
        <v>380</v>
      </c>
      <c r="I10" s="1"/>
    </row>
    <row r="11" spans="1:9" ht="13.5" customHeight="1">
      <c r="A11" s="1"/>
      <c r="B11" s="835" t="s">
        <v>219</v>
      </c>
      <c r="C11" s="836"/>
      <c r="D11" s="836"/>
      <c r="E11" s="836"/>
      <c r="F11" s="836"/>
      <c r="G11" s="836"/>
      <c r="H11" s="837"/>
      <c r="I11" s="1"/>
    </row>
    <row r="12" spans="1:9" ht="38.25">
      <c r="A12" s="1"/>
      <c r="B12" s="13" t="s">
        <v>29</v>
      </c>
      <c r="C12" s="13" t="s">
        <v>30</v>
      </c>
      <c r="D12" s="32" t="s">
        <v>81</v>
      </c>
      <c r="E12" s="191" t="s">
        <v>389</v>
      </c>
      <c r="F12" s="32" t="s">
        <v>390</v>
      </c>
      <c r="G12" s="32" t="s">
        <v>391</v>
      </c>
      <c r="H12" s="32" t="s">
        <v>392</v>
      </c>
      <c r="I12" s="1"/>
    </row>
    <row r="13" spans="1:9" ht="51">
      <c r="A13" s="1"/>
      <c r="B13" s="13" t="s">
        <v>77</v>
      </c>
      <c r="C13" s="13" t="s">
        <v>79</v>
      </c>
      <c r="D13" s="32" t="s">
        <v>81</v>
      </c>
      <c r="E13" s="191" t="s">
        <v>393</v>
      </c>
      <c r="F13" s="32" t="s">
        <v>394</v>
      </c>
      <c r="G13" s="32" t="s">
        <v>395</v>
      </c>
      <c r="H13" s="32" t="s">
        <v>396</v>
      </c>
      <c r="I13" s="1"/>
    </row>
    <row r="14" spans="1:9" ht="38.25">
      <c r="A14" s="1"/>
      <c r="B14" s="13" t="s">
        <v>99</v>
      </c>
      <c r="C14" s="13" t="s">
        <v>101</v>
      </c>
      <c r="D14" s="73" t="s">
        <v>81</v>
      </c>
      <c r="E14" s="191" t="s">
        <v>397</v>
      </c>
      <c r="F14" s="32" t="s">
        <v>398</v>
      </c>
      <c r="G14" s="40" t="s">
        <v>399</v>
      </c>
      <c r="H14" s="32" t="s">
        <v>55</v>
      </c>
      <c r="I14" s="1"/>
    </row>
    <row r="15" spans="1:9" ht="12.75" customHeight="1">
      <c r="A15" s="1"/>
      <c r="B15" s="838" t="s">
        <v>128</v>
      </c>
      <c r="C15" s="836"/>
      <c r="D15" s="836"/>
      <c r="E15" s="836"/>
      <c r="F15" s="836"/>
      <c r="G15" s="836"/>
      <c r="H15" s="837"/>
      <c r="I15" s="1"/>
    </row>
    <row r="16" spans="1:9" ht="25.5">
      <c r="A16" s="1"/>
      <c r="B16" s="13" t="s">
        <v>142</v>
      </c>
      <c r="C16" s="13" t="s">
        <v>145</v>
      </c>
      <c r="D16" s="32" t="s">
        <v>31</v>
      </c>
      <c r="E16" s="191" t="s">
        <v>404</v>
      </c>
      <c r="F16" s="32" t="s">
        <v>405</v>
      </c>
      <c r="G16" s="193" t="str">
        <f>HYPERLINK("https://resh.edu.ru/subject/lesson/5964/main/157892/","посмотреть видео урок в РЭШ урок №33")</f>
        <v>посмотреть видео урок в РЭШ урок №33</v>
      </c>
      <c r="H16" s="32" t="s">
        <v>408</v>
      </c>
      <c r="I16" s="1"/>
    </row>
    <row r="17" spans="1:9" ht="38.25">
      <c r="A17" s="1"/>
      <c r="B17" s="13" t="s">
        <v>166</v>
      </c>
      <c r="C17" s="13" t="s">
        <v>167</v>
      </c>
      <c r="D17" s="32" t="s">
        <v>31</v>
      </c>
      <c r="E17" s="194" t="s">
        <v>410</v>
      </c>
      <c r="F17" s="32" t="s">
        <v>413</v>
      </c>
      <c r="G17" s="193" t="str">
        <f>HYPERLINK("https://youtu.be/T8_OD74wBwk","Конкурс ""Знатоки сказок"". проверьте себя, перейдя по сылке")</f>
        <v>Конкурс "Знатоки сказок". проверьте себя, перейдя по сылке</v>
      </c>
      <c r="H17" s="32" t="s">
        <v>55</v>
      </c>
      <c r="I17" s="1"/>
    </row>
    <row r="18" spans="1:9" ht="38.25">
      <c r="A18" s="1"/>
      <c r="B18" s="13" t="s">
        <v>187</v>
      </c>
      <c r="C18" s="13" t="s">
        <v>189</v>
      </c>
      <c r="D18" s="32" t="s">
        <v>81</v>
      </c>
      <c r="E18" s="194" t="s">
        <v>415</v>
      </c>
      <c r="F18" s="32" t="s">
        <v>416</v>
      </c>
      <c r="G18" s="193" t="e">
        <f>HYPERLINK("https://yandex.ru/video/preview/?filmId=14008669577135976037&amp;text=Я%20среди%20других%20людей.%20Настроение%20другого%20человека%20видео%202%20класс&amp;path=wizard&amp;parent-reqid=1587670571185788-1646247070508392203800298-prestable-app-host-sas-web-yp-19&amp;redirc"&amp;"nt=1587670584.1","посмотреть презентацию")</f>
        <v>#VALUE!</v>
      </c>
      <c r="H18" s="23" t="s">
        <v>55</v>
      </c>
      <c r="I18" s="1"/>
    </row>
    <row r="19" spans="1:9" ht="13.5" customHeight="1">
      <c r="A19" s="1"/>
      <c r="B19" s="835" t="s">
        <v>252</v>
      </c>
      <c r="C19" s="836"/>
      <c r="D19" s="836"/>
      <c r="E19" s="836"/>
      <c r="F19" s="836"/>
      <c r="G19" s="836"/>
      <c r="H19" s="837"/>
      <c r="I19" s="1"/>
    </row>
    <row r="20" spans="1:9" ht="38.25">
      <c r="A20" s="1"/>
      <c r="B20" s="13" t="s">
        <v>29</v>
      </c>
      <c r="C20" s="13" t="s">
        <v>30</v>
      </c>
      <c r="D20" s="32" t="s">
        <v>421</v>
      </c>
      <c r="E20" s="73" t="s">
        <v>422</v>
      </c>
      <c r="F20" s="73" t="s">
        <v>423</v>
      </c>
      <c r="G20" s="196" t="str">
        <f>HYPERLINK("https://drive.google.com/drive/u/0/folders/1panrgw9GEA_Nf5LQoP8IftWIOvrt-5AU","Работа по видео уроку от учителя.
Если необходимо, связь с учителем
 аудио сообщениями или 
сообщениями в Viber")</f>
        <v>Работа по видео уроку от учителя.
Если необходимо, связь с учителем
 аудио сообщениями или 
сообщениями в Viber</v>
      </c>
      <c r="H20" s="80" t="s">
        <v>427</v>
      </c>
      <c r="I20" s="1"/>
    </row>
    <row r="21" spans="1:9" ht="38.25">
      <c r="A21" s="1"/>
      <c r="B21" s="13" t="s">
        <v>77</v>
      </c>
      <c r="C21" s="13" t="s">
        <v>79</v>
      </c>
      <c r="D21" s="32" t="s">
        <v>31</v>
      </c>
      <c r="E21" s="73" t="s">
        <v>429</v>
      </c>
      <c r="F21" s="32" t="s">
        <v>430</v>
      </c>
      <c r="G21" s="188" t="s">
        <v>431</v>
      </c>
      <c r="H21" s="65" t="s">
        <v>432</v>
      </c>
      <c r="I21" s="1"/>
    </row>
    <row r="22" spans="1:9" ht="38.25">
      <c r="A22" s="1"/>
      <c r="B22" s="13" t="s">
        <v>99</v>
      </c>
      <c r="C22" s="13" t="s">
        <v>101</v>
      </c>
      <c r="D22" s="32" t="s">
        <v>81</v>
      </c>
      <c r="E22" s="73" t="s">
        <v>437</v>
      </c>
      <c r="F22" s="32" t="s">
        <v>438</v>
      </c>
      <c r="G22" s="73" t="s">
        <v>439</v>
      </c>
      <c r="H22" s="23" t="s">
        <v>440</v>
      </c>
      <c r="I22" s="1"/>
    </row>
    <row r="23" spans="1:9" ht="12.75" customHeight="1">
      <c r="A23" s="1"/>
      <c r="B23" s="838" t="s">
        <v>128</v>
      </c>
      <c r="C23" s="836"/>
      <c r="D23" s="836"/>
      <c r="E23" s="836"/>
      <c r="F23" s="836"/>
      <c r="G23" s="836"/>
      <c r="H23" s="837"/>
      <c r="I23" s="1"/>
    </row>
    <row r="24" spans="1:9" ht="51">
      <c r="A24" s="1"/>
      <c r="B24" s="13" t="s">
        <v>142</v>
      </c>
      <c r="C24" s="13" t="s">
        <v>145</v>
      </c>
      <c r="D24" s="32" t="s">
        <v>443</v>
      </c>
      <c r="E24" s="73" t="s">
        <v>444</v>
      </c>
      <c r="F24" s="32" t="s">
        <v>446</v>
      </c>
      <c r="G24" s="96" t="e">
        <f>HYPERLINK("https://yandex.ru/video/preview/?filmId=14551524567541900040&amp;text=Решение%20примеров%20и%20задач.%20Задачи%20на%20нахождение%20неизвестного%20третьего%20слагаемого.%20видео%20урок%20во%202%20классе&amp;path=wizard&amp;parent-reqid=1587669869087946-478774023530846"&amp;"453600300-production-app-host-vla-web-yp-289&amp;redircnt=1587669900.1","посмотри видео объяснение. сделай чертеж к задаче")</f>
        <v>#VALUE!</v>
      </c>
      <c r="H24" s="23" t="s">
        <v>380</v>
      </c>
      <c r="I24" s="1"/>
    </row>
    <row r="25" spans="1:9" ht="51">
      <c r="A25" s="1"/>
      <c r="B25" s="13" t="s">
        <v>166</v>
      </c>
      <c r="C25" s="13" t="s">
        <v>167</v>
      </c>
      <c r="D25" s="32" t="s">
        <v>81</v>
      </c>
      <c r="E25" s="73" t="s">
        <v>452</v>
      </c>
      <c r="F25" s="32" t="s">
        <v>453</v>
      </c>
      <c r="G25" s="40" t="s">
        <v>454</v>
      </c>
      <c r="H25" s="23" t="s">
        <v>455</v>
      </c>
      <c r="I25" s="1"/>
    </row>
    <row r="26" spans="1:9" ht="13.5" customHeight="1">
      <c r="A26" s="1"/>
      <c r="B26" s="835" t="s">
        <v>354</v>
      </c>
      <c r="C26" s="836"/>
      <c r="D26" s="836"/>
      <c r="E26" s="836"/>
      <c r="F26" s="836"/>
      <c r="G26" s="836"/>
      <c r="H26" s="837"/>
      <c r="I26" s="1"/>
    </row>
    <row r="27" spans="1:9" ht="25.5">
      <c r="A27" s="1"/>
      <c r="B27" s="13" t="s">
        <v>29</v>
      </c>
      <c r="C27" s="13" t="s">
        <v>30</v>
      </c>
      <c r="D27" s="32" t="s">
        <v>461</v>
      </c>
      <c r="E27" s="73" t="s">
        <v>462</v>
      </c>
      <c r="F27" s="32" t="s">
        <v>463</v>
      </c>
      <c r="G27" s="78" t="s">
        <v>464</v>
      </c>
      <c r="H27" s="32" t="s">
        <v>465</v>
      </c>
      <c r="I27" s="1"/>
    </row>
    <row r="28" spans="1:9" ht="38.25">
      <c r="A28" s="1"/>
      <c r="B28" s="13" t="s">
        <v>77</v>
      </c>
      <c r="C28" s="13" t="s">
        <v>79</v>
      </c>
      <c r="D28" s="32" t="s">
        <v>469</v>
      </c>
      <c r="E28" s="73" t="s">
        <v>470</v>
      </c>
      <c r="F28" s="32" t="s">
        <v>471</v>
      </c>
      <c r="G28" s="73" t="s">
        <v>472</v>
      </c>
      <c r="H28" s="30" t="s">
        <v>473</v>
      </c>
      <c r="I28" s="1"/>
    </row>
    <row r="29" spans="1:9" ht="25.5">
      <c r="A29" s="1"/>
      <c r="B29" s="13" t="s">
        <v>99</v>
      </c>
      <c r="C29" s="13" t="s">
        <v>101</v>
      </c>
      <c r="D29" s="32" t="s">
        <v>475</v>
      </c>
      <c r="E29" s="73" t="s">
        <v>476</v>
      </c>
      <c r="F29" s="32" t="s">
        <v>477</v>
      </c>
      <c r="G29" s="73" t="s">
        <v>478</v>
      </c>
      <c r="H29" s="23" t="s">
        <v>479</v>
      </c>
      <c r="I29" s="1"/>
    </row>
    <row r="30" spans="1:9" ht="12.75" customHeight="1">
      <c r="A30" s="1"/>
      <c r="B30" s="838" t="s">
        <v>128</v>
      </c>
      <c r="C30" s="836"/>
      <c r="D30" s="836"/>
      <c r="E30" s="836"/>
      <c r="F30" s="836"/>
      <c r="G30" s="836"/>
      <c r="H30" s="837"/>
      <c r="I30" s="1"/>
    </row>
    <row r="31" spans="1:9" ht="25.5">
      <c r="A31" s="1"/>
      <c r="B31" s="13" t="s">
        <v>142</v>
      </c>
      <c r="C31" s="13" t="s">
        <v>145</v>
      </c>
      <c r="D31" s="32" t="s">
        <v>483</v>
      </c>
      <c r="E31" s="73" t="s">
        <v>484</v>
      </c>
      <c r="F31" s="32" t="s">
        <v>485</v>
      </c>
      <c r="G31" s="41" t="s">
        <v>486</v>
      </c>
      <c r="H31" s="30" t="s">
        <v>55</v>
      </c>
      <c r="I31" s="1"/>
    </row>
    <row r="32" spans="1:9" ht="38.25">
      <c r="A32" s="1"/>
      <c r="B32" s="847" t="s">
        <v>166</v>
      </c>
      <c r="C32" s="847" t="s">
        <v>167</v>
      </c>
      <c r="D32" s="32" t="s">
        <v>483</v>
      </c>
      <c r="E32" s="73" t="s">
        <v>490</v>
      </c>
      <c r="F32" s="32" t="s">
        <v>194</v>
      </c>
      <c r="G32" s="96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32" s="23" t="s">
        <v>55</v>
      </c>
      <c r="I32" s="1"/>
    </row>
    <row r="33" spans="1:9" ht="33" customHeight="1">
      <c r="A33" s="1"/>
      <c r="B33" s="848"/>
      <c r="C33" s="848"/>
      <c r="D33" s="32" t="s">
        <v>483</v>
      </c>
      <c r="E33" s="186" t="s">
        <v>492</v>
      </c>
      <c r="F33" s="73" t="s">
        <v>488</v>
      </c>
      <c r="G33" s="73" t="s">
        <v>489</v>
      </c>
      <c r="H33" s="32" t="s">
        <v>55</v>
      </c>
      <c r="I33" s="1"/>
    </row>
    <row r="34" spans="1:9" ht="18" customHeight="1">
      <c r="A34" s="1"/>
      <c r="B34" s="841"/>
      <c r="C34" s="840"/>
      <c r="D34" s="840"/>
      <c r="E34" s="840"/>
      <c r="F34" s="840"/>
      <c r="G34" s="840"/>
      <c r="H34" s="840"/>
      <c r="I34" s="1"/>
    </row>
    <row r="35" spans="1:9" ht="12.75">
      <c r="A35" s="1"/>
      <c r="B35" s="15"/>
      <c r="C35" s="15"/>
      <c r="D35" s="77"/>
      <c r="E35" s="77"/>
      <c r="F35" s="77"/>
      <c r="G35" s="181"/>
      <c r="H35" s="77"/>
      <c r="I35" s="1"/>
    </row>
    <row r="36" spans="1:9" ht="12.75">
      <c r="A36" s="1"/>
      <c r="B36" s="15"/>
      <c r="C36" s="15"/>
      <c r="D36" s="77"/>
      <c r="E36" s="77"/>
      <c r="F36" s="77"/>
      <c r="G36" s="182"/>
      <c r="H36" s="24"/>
      <c r="I36" s="1"/>
    </row>
    <row r="37" spans="1:9" ht="12.75">
      <c r="A37" s="1"/>
      <c r="B37" s="15"/>
      <c r="C37" s="15"/>
      <c r="D37" s="77"/>
      <c r="E37" s="77"/>
      <c r="F37" s="77"/>
      <c r="G37" s="182"/>
      <c r="H37" s="24"/>
      <c r="I37" s="1"/>
    </row>
    <row r="38" spans="1:9" ht="12.75" customHeight="1">
      <c r="A38" s="1"/>
      <c r="B38" s="839"/>
      <c r="C38" s="840"/>
      <c r="D38" s="840"/>
      <c r="E38" s="840"/>
      <c r="F38" s="840"/>
      <c r="G38" s="840"/>
      <c r="H38" s="840"/>
      <c r="I38" s="1"/>
    </row>
    <row r="39" spans="1:9" ht="12.75">
      <c r="A39" s="1"/>
      <c r="B39" s="15"/>
      <c r="C39" s="15"/>
      <c r="D39" s="77"/>
      <c r="E39" s="77"/>
      <c r="F39" s="77"/>
      <c r="G39" s="182"/>
      <c r="H39" s="24"/>
      <c r="I39" s="1"/>
    </row>
    <row r="40" spans="1:9" ht="30.75" customHeight="1">
      <c r="A40" s="1"/>
      <c r="B40" s="15"/>
      <c r="C40" s="15"/>
      <c r="D40" s="77"/>
      <c r="E40" s="205"/>
      <c r="F40" s="77"/>
      <c r="G40" s="182"/>
      <c r="H40" s="182"/>
      <c r="I40" s="1"/>
    </row>
    <row r="41" spans="1:9" ht="33" customHeight="1">
      <c r="A41" s="1"/>
      <c r="B41" s="849"/>
      <c r="C41" s="849"/>
      <c r="D41" s="77"/>
      <c r="E41" s="205"/>
      <c r="F41" s="77"/>
      <c r="G41" s="77"/>
      <c r="H41" s="77"/>
      <c r="I41" s="1"/>
    </row>
    <row r="42" spans="1:9" ht="66" customHeight="1">
      <c r="A42" s="1"/>
      <c r="B42" s="840"/>
      <c r="C42" s="840"/>
      <c r="D42" s="77"/>
      <c r="E42" s="205"/>
      <c r="F42" s="77"/>
      <c r="G42" s="182"/>
      <c r="H42" s="77"/>
      <c r="I42" s="1"/>
    </row>
    <row r="43" spans="1:9" ht="33" customHeight="1">
      <c r="A43" s="1"/>
      <c r="B43" s="15"/>
      <c r="C43" s="15"/>
      <c r="D43" s="77"/>
      <c r="E43" s="205"/>
      <c r="F43" s="77"/>
      <c r="G43" s="182"/>
      <c r="H43" s="77"/>
      <c r="I43" s="1"/>
    </row>
    <row r="44" spans="1:9" ht="18" customHeight="1">
      <c r="A44" s="1"/>
      <c r="B44" s="841"/>
      <c r="C44" s="840"/>
      <c r="D44" s="840"/>
      <c r="E44" s="840"/>
      <c r="F44" s="840"/>
      <c r="G44" s="840"/>
      <c r="H44" s="840"/>
      <c r="I44" s="1"/>
    </row>
    <row r="45" spans="1:9" ht="12.75">
      <c r="A45" s="1"/>
      <c r="B45" s="15"/>
      <c r="C45" s="15"/>
      <c r="D45" s="77"/>
      <c r="E45" s="77"/>
      <c r="F45" s="77"/>
      <c r="G45" s="181"/>
      <c r="H45" s="77"/>
      <c r="I45" s="1"/>
    </row>
    <row r="46" spans="1:9" ht="12.75">
      <c r="A46" s="1"/>
      <c r="B46" s="15"/>
      <c r="C46" s="15"/>
      <c r="D46" s="77"/>
      <c r="E46" s="77"/>
      <c r="F46" s="208"/>
      <c r="G46" s="208"/>
      <c r="H46" s="24"/>
      <c r="I46" s="1"/>
    </row>
    <row r="47" spans="1:9" ht="12.75">
      <c r="A47" s="1"/>
      <c r="B47" s="15"/>
      <c r="C47" s="15"/>
      <c r="D47" s="77"/>
      <c r="E47" s="77"/>
      <c r="F47" s="77"/>
      <c r="G47" s="182"/>
      <c r="H47" s="24"/>
      <c r="I47" s="1"/>
    </row>
    <row r="48" spans="1:9" ht="12.75" customHeight="1">
      <c r="A48" s="1"/>
      <c r="B48" s="839"/>
      <c r="C48" s="840"/>
      <c r="D48" s="840"/>
      <c r="E48" s="840"/>
      <c r="F48" s="840"/>
      <c r="G48" s="840"/>
      <c r="H48" s="840"/>
      <c r="I48" s="1"/>
    </row>
    <row r="49" spans="1:9" ht="12.75">
      <c r="A49" s="1"/>
      <c r="B49" s="15"/>
      <c r="C49" s="15"/>
      <c r="D49" s="77"/>
      <c r="E49" s="77"/>
      <c r="F49" s="77"/>
      <c r="G49" s="182"/>
      <c r="H49" s="24"/>
      <c r="I49" s="1"/>
    </row>
    <row r="50" spans="1:9" ht="12.75">
      <c r="A50" s="1"/>
      <c r="B50" s="210"/>
      <c r="C50" s="210"/>
      <c r="D50" s="161"/>
      <c r="E50" s="77"/>
      <c r="F50" s="161"/>
      <c r="G50" s="161"/>
      <c r="H50" s="161"/>
      <c r="I50" s="1"/>
    </row>
    <row r="51" spans="1:9" ht="12.75">
      <c r="A51" s="1"/>
      <c r="B51" s="174"/>
      <c r="C51" s="174"/>
      <c r="D51" s="174"/>
      <c r="E51" s="174"/>
      <c r="F51" s="174"/>
      <c r="G51" s="174"/>
      <c r="H51" s="174"/>
      <c r="I51" s="1"/>
    </row>
    <row r="52" spans="1:9" ht="12.75">
      <c r="A52" s="1"/>
      <c r="B52" s="174"/>
      <c r="C52" s="174"/>
      <c r="D52" s="174"/>
      <c r="E52" s="174"/>
      <c r="F52" s="174"/>
      <c r="G52" s="174"/>
      <c r="H52" s="174"/>
      <c r="I52" s="1"/>
    </row>
    <row r="53" spans="1:9" ht="12.75">
      <c r="A53" s="1"/>
      <c r="B53" s="174"/>
      <c r="C53" s="174"/>
      <c r="D53" s="174"/>
      <c r="E53" s="174"/>
      <c r="F53" s="174"/>
      <c r="G53" s="174"/>
      <c r="H53" s="174"/>
      <c r="I53" s="1"/>
    </row>
    <row r="54" spans="1:9" ht="12.75">
      <c r="A54" s="1"/>
      <c r="B54" s="174"/>
      <c r="C54" s="174"/>
      <c r="D54" s="174"/>
      <c r="E54" s="174"/>
      <c r="F54" s="174"/>
      <c r="G54" s="174"/>
      <c r="H54" s="174"/>
      <c r="I54" s="1"/>
    </row>
    <row r="55" spans="1:9" ht="12.75">
      <c r="A55" s="1"/>
      <c r="B55" s="174"/>
      <c r="C55" s="174"/>
      <c r="D55" s="174"/>
      <c r="E55" s="174"/>
      <c r="F55" s="174"/>
      <c r="G55" s="174"/>
      <c r="H55" s="174"/>
      <c r="I55" s="1"/>
    </row>
    <row r="56" spans="1:9" ht="12.75">
      <c r="A56" s="1"/>
      <c r="B56" s="174"/>
      <c r="C56" s="174"/>
      <c r="D56" s="174"/>
      <c r="E56" s="174"/>
      <c r="F56" s="174"/>
      <c r="G56" s="174"/>
      <c r="H56" s="174"/>
      <c r="I56" s="1"/>
    </row>
    <row r="57" spans="1:9" ht="12.75">
      <c r="A57" s="1"/>
      <c r="B57" s="174"/>
      <c r="C57" s="174"/>
      <c r="D57" s="174"/>
      <c r="E57" s="174"/>
      <c r="F57" s="174"/>
      <c r="G57" s="174"/>
      <c r="H57" s="174"/>
      <c r="I57" s="1"/>
    </row>
    <row r="58" spans="1:9" ht="12.75">
      <c r="A58" s="1"/>
      <c r="B58" s="174"/>
      <c r="C58" s="174"/>
      <c r="D58" s="174"/>
      <c r="E58" s="174"/>
      <c r="F58" s="174"/>
      <c r="G58" s="174"/>
      <c r="H58" s="174"/>
      <c r="I58" s="1"/>
    </row>
    <row r="59" spans="1:9" ht="12.75">
      <c r="A59" s="1"/>
      <c r="B59" s="1"/>
      <c r="C59" s="1"/>
      <c r="D59" s="1"/>
      <c r="E59" s="1"/>
      <c r="F59" s="1"/>
      <c r="G59" s="1"/>
      <c r="H59" s="1"/>
      <c r="I59" s="1"/>
    </row>
    <row r="60" spans="1:9" ht="12.75">
      <c r="A60" s="1"/>
      <c r="B60" s="1"/>
      <c r="C60" s="1"/>
      <c r="D60" s="1"/>
      <c r="E60" s="1"/>
      <c r="F60" s="1"/>
      <c r="G60" s="1"/>
      <c r="H60" s="1"/>
      <c r="I60" s="1"/>
    </row>
    <row r="61" spans="1:9" ht="12.75">
      <c r="A61" s="1"/>
      <c r="B61" s="1"/>
      <c r="C61" s="1"/>
      <c r="D61" s="1"/>
      <c r="E61" s="1"/>
      <c r="F61" s="1"/>
      <c r="G61" s="1"/>
      <c r="H61" s="1"/>
      <c r="I61" s="1"/>
    </row>
    <row r="62" spans="1:9" ht="12.75">
      <c r="A62" s="1"/>
      <c r="B62" s="1"/>
      <c r="C62" s="1"/>
      <c r="D62" s="1"/>
      <c r="E62" s="1"/>
      <c r="F62" s="1"/>
      <c r="G62" s="1"/>
      <c r="H62" s="1"/>
      <c r="I62" s="1"/>
    </row>
    <row r="63" spans="1:9" ht="12.75">
      <c r="A63" s="1"/>
      <c r="B63" s="1"/>
      <c r="C63" s="1"/>
      <c r="D63" s="1"/>
      <c r="E63" s="1"/>
      <c r="F63" s="1"/>
      <c r="G63" s="1"/>
      <c r="H63" s="1"/>
      <c r="I63" s="1"/>
    </row>
    <row r="64" spans="1:9" ht="12.75">
      <c r="A64" s="1"/>
      <c r="B64" s="1"/>
      <c r="C64" s="1"/>
      <c r="D64" s="1"/>
      <c r="E64" s="1"/>
      <c r="F64" s="1"/>
      <c r="G64" s="1"/>
      <c r="H64" s="1"/>
      <c r="I64" s="1"/>
    </row>
    <row r="65" spans="1:9" ht="12.75">
      <c r="A65" s="1"/>
      <c r="B65" s="1"/>
      <c r="C65" s="1"/>
      <c r="D65" s="1"/>
      <c r="E65" s="1"/>
      <c r="F65" s="1"/>
      <c r="G65" s="1"/>
      <c r="H65" s="1"/>
      <c r="I65" s="1"/>
    </row>
    <row r="66" spans="1:9" ht="12.75">
      <c r="A66" s="1"/>
      <c r="B66" s="1"/>
      <c r="C66" s="1"/>
      <c r="D66" s="1"/>
      <c r="E66" s="1"/>
      <c r="F66" s="1"/>
      <c r="G66" s="1"/>
      <c r="H66" s="1"/>
      <c r="I66" s="1"/>
    </row>
    <row r="67" spans="1:9" ht="12.75">
      <c r="A67" s="1"/>
      <c r="B67" s="1"/>
      <c r="C67" s="1"/>
      <c r="D67" s="1"/>
      <c r="E67" s="1"/>
      <c r="F67" s="1"/>
      <c r="G67" s="1"/>
      <c r="H67" s="1"/>
      <c r="I67" s="1"/>
    </row>
    <row r="68" spans="1:9" ht="12.75">
      <c r="A68" s="1"/>
      <c r="B68" s="1"/>
      <c r="C68" s="1"/>
      <c r="D68" s="1"/>
      <c r="E68" s="1"/>
      <c r="F68" s="1"/>
      <c r="G68" s="1"/>
      <c r="H68" s="1"/>
      <c r="I68" s="1"/>
    </row>
    <row r="69" spans="1:9" ht="12.75">
      <c r="A69" s="1"/>
      <c r="B69" s="1"/>
      <c r="C69" s="1"/>
      <c r="D69" s="1"/>
      <c r="E69" s="1"/>
      <c r="F69" s="1"/>
      <c r="G69" s="1"/>
      <c r="H69" s="1"/>
      <c r="I69" s="1"/>
    </row>
    <row r="70" spans="1:9" ht="12.75">
      <c r="A70" s="1"/>
      <c r="B70" s="1"/>
      <c r="C70" s="1"/>
      <c r="D70" s="1"/>
      <c r="E70" s="1"/>
      <c r="F70" s="1"/>
      <c r="G70" s="1"/>
      <c r="H70" s="1"/>
      <c r="I70" s="1"/>
    </row>
    <row r="71" spans="1:9" ht="12.75">
      <c r="A71" s="1"/>
      <c r="B71" s="1"/>
      <c r="C71" s="1"/>
      <c r="D71" s="1"/>
      <c r="E71" s="1"/>
      <c r="F71" s="1"/>
      <c r="G71" s="1"/>
      <c r="H71" s="1"/>
      <c r="I71" s="1"/>
    </row>
    <row r="72" spans="1:9" ht="12.75">
      <c r="A72" s="1"/>
      <c r="B72" s="1"/>
      <c r="C72" s="1"/>
      <c r="D72" s="1"/>
      <c r="E72" s="1"/>
      <c r="F72" s="1"/>
      <c r="G72" s="1"/>
      <c r="H72" s="1"/>
      <c r="I72" s="1"/>
    </row>
    <row r="73" spans="1:9" ht="12.75">
      <c r="A73" s="1"/>
      <c r="B73" s="1"/>
      <c r="C73" s="1"/>
      <c r="D73" s="1"/>
      <c r="E73" s="1"/>
      <c r="F73" s="1"/>
      <c r="G73" s="1"/>
      <c r="H73" s="1"/>
      <c r="I73" s="1"/>
    </row>
    <row r="74" spans="1:9" ht="12.75">
      <c r="A74" s="1"/>
      <c r="B74" s="1"/>
      <c r="C74" s="1"/>
      <c r="D74" s="1"/>
      <c r="E74" s="1"/>
      <c r="F74" s="1"/>
      <c r="G74" s="1"/>
      <c r="H74" s="1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  <row r="977" spans="1:9" ht="12.75">
      <c r="A977" s="1"/>
      <c r="B977" s="1"/>
      <c r="C977" s="1"/>
      <c r="D977" s="1"/>
      <c r="E977" s="1"/>
      <c r="F977" s="1"/>
      <c r="G977" s="1"/>
      <c r="H977" s="1"/>
      <c r="I977" s="1"/>
    </row>
    <row r="978" spans="1:9" ht="12.75">
      <c r="A978" s="1"/>
      <c r="B978" s="1"/>
      <c r="C978" s="1"/>
      <c r="D978" s="1"/>
      <c r="E978" s="1"/>
      <c r="F978" s="1"/>
      <c r="G978" s="1"/>
      <c r="H978" s="1"/>
      <c r="I978" s="1"/>
    </row>
    <row r="979" spans="1:9" ht="12.75">
      <c r="A979" s="1"/>
      <c r="B979" s="1"/>
      <c r="C979" s="1"/>
      <c r="D979" s="1"/>
      <c r="E979" s="1"/>
      <c r="F979" s="1"/>
      <c r="G979" s="1"/>
      <c r="H979" s="1"/>
      <c r="I979" s="1"/>
    </row>
    <row r="980" spans="1:9" ht="12.75">
      <c r="A980" s="1"/>
      <c r="B980" s="1"/>
      <c r="C980" s="1"/>
      <c r="D980" s="1"/>
      <c r="E980" s="1"/>
      <c r="F980" s="1"/>
      <c r="G980" s="1"/>
      <c r="H980" s="1"/>
      <c r="I980" s="1"/>
    </row>
    <row r="981" spans="1:9" ht="12.75">
      <c r="A981" s="1"/>
      <c r="B981" s="1"/>
      <c r="C981" s="1"/>
      <c r="D981" s="1"/>
      <c r="E981" s="1"/>
      <c r="F981" s="1"/>
      <c r="G981" s="1"/>
      <c r="H981" s="1"/>
      <c r="I981" s="1"/>
    </row>
    <row r="982" spans="1:9" ht="12.75">
      <c r="A982" s="1"/>
      <c r="B982" s="1"/>
      <c r="C982" s="1"/>
      <c r="D982" s="1"/>
      <c r="E982" s="1"/>
      <c r="F982" s="1"/>
      <c r="G982" s="1"/>
      <c r="H982" s="1"/>
      <c r="I982" s="1"/>
    </row>
    <row r="983" spans="1:9" ht="12.75">
      <c r="A983" s="1"/>
      <c r="B983" s="1"/>
      <c r="C983" s="1"/>
      <c r="D983" s="1"/>
      <c r="E983" s="1"/>
      <c r="F983" s="1"/>
      <c r="G983" s="1"/>
      <c r="H983" s="1"/>
      <c r="I983" s="1"/>
    </row>
    <row r="984" spans="1:9" ht="12.75">
      <c r="A984" s="1"/>
      <c r="B984" s="1"/>
      <c r="C984" s="1"/>
      <c r="D984" s="1"/>
      <c r="E984" s="1"/>
      <c r="F984" s="1"/>
      <c r="G984" s="1"/>
      <c r="H984" s="1"/>
      <c r="I984" s="1"/>
    </row>
    <row r="985" spans="1:9" ht="12.75">
      <c r="A985" s="1"/>
      <c r="B985" s="1"/>
      <c r="C985" s="1"/>
      <c r="D985" s="1"/>
      <c r="E985" s="1"/>
      <c r="F985" s="1"/>
      <c r="G985" s="1"/>
      <c r="H985" s="1"/>
      <c r="I985" s="1"/>
    </row>
    <row r="986" spans="1:9" ht="12.75">
      <c r="A986" s="1"/>
      <c r="B986" s="1"/>
      <c r="C986" s="1"/>
      <c r="D986" s="1"/>
      <c r="E986" s="1"/>
      <c r="F986" s="1"/>
      <c r="G986" s="1"/>
      <c r="H986" s="1"/>
      <c r="I986" s="1"/>
    </row>
  </sheetData>
  <mergeCells count="17">
    <mergeCell ref="B44:H44"/>
    <mergeCell ref="B48:H48"/>
    <mergeCell ref="C32:C33"/>
    <mergeCell ref="B34:H34"/>
    <mergeCell ref="B38:H38"/>
    <mergeCell ref="B41:B42"/>
    <mergeCell ref="B32:B33"/>
    <mergeCell ref="C41:C42"/>
    <mergeCell ref="B23:H23"/>
    <mergeCell ref="B26:H26"/>
    <mergeCell ref="B30:H30"/>
    <mergeCell ref="B11:H11"/>
    <mergeCell ref="B15:H15"/>
    <mergeCell ref="B19:H19"/>
    <mergeCell ref="B1:H1"/>
    <mergeCell ref="B2:H2"/>
    <mergeCell ref="B7:H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91"/>
  <sheetViews>
    <sheetView workbookViewId="0">
      <selection activeCell="S4" sqref="S4"/>
    </sheetView>
  </sheetViews>
  <sheetFormatPr defaultColWidth="14.42578125" defaultRowHeight="15.75" customHeight="1"/>
  <cols>
    <col min="1" max="1" width="7.28515625" customWidth="1"/>
    <col min="2" max="2" width="10.42578125" customWidth="1"/>
    <col min="4" max="4" width="20.42578125" customWidth="1"/>
    <col min="5" max="5" width="23.42578125" customWidth="1"/>
    <col min="6" max="6" width="30" customWidth="1"/>
    <col min="7" max="7" width="50.7109375" customWidth="1"/>
    <col min="8" max="8" width="31.85546875" customWidth="1"/>
    <col min="9" max="9" width="5.7109375" customWidth="1"/>
  </cols>
  <sheetData>
    <row r="1" spans="1:9" ht="30.75" customHeight="1">
      <c r="A1" s="1"/>
      <c r="B1" s="842" t="s">
        <v>388</v>
      </c>
      <c r="C1" s="836"/>
      <c r="D1" s="836"/>
      <c r="E1" s="836"/>
      <c r="F1" s="836"/>
      <c r="G1" s="836"/>
      <c r="H1" s="837"/>
      <c r="I1" s="1"/>
    </row>
    <row r="2" spans="1:9" ht="31.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130</v>
      </c>
      <c r="H3" s="13" t="s">
        <v>18</v>
      </c>
      <c r="I3" s="1"/>
    </row>
    <row r="4" spans="1:9" ht="63.75">
      <c r="A4" s="1"/>
      <c r="B4" s="13" t="s">
        <v>29</v>
      </c>
      <c r="C4" s="192" t="s">
        <v>30</v>
      </c>
      <c r="D4" s="20" t="s">
        <v>400</v>
      </c>
      <c r="E4" s="31" t="s">
        <v>401</v>
      </c>
      <c r="F4" s="32" t="s">
        <v>402</v>
      </c>
      <c r="G4" s="61" t="str">
        <f>HYPERLINK("https://drive.google.com/open?id=1Ovydj2knQfyBxqIHcJt0g9u967YaPH8g","1. Просмотр видео ""Биография и творчество И. Токмаковой.
2. Работа на стр. 153-154, читать, отвечать на вопросы.
В случае отсутствия технической возможности, работа под пунктом 2.")</f>
        <v>1. Просмотр видео "Биография и творчество И. Токмаковой.
2. Работа на стр. 153-154, читать, отвечать на вопросы.
В случае отсутствия технической возможности, работа под пунктом 2.</v>
      </c>
      <c r="H4" s="75" t="s">
        <v>403</v>
      </c>
      <c r="I4" s="1"/>
    </row>
    <row r="5" spans="1:9" ht="25.5">
      <c r="A5" s="189"/>
      <c r="B5" s="13" t="s">
        <v>77</v>
      </c>
      <c r="C5" s="192" t="s">
        <v>79</v>
      </c>
      <c r="D5" s="20" t="s">
        <v>400</v>
      </c>
      <c r="E5" s="31" t="s">
        <v>406</v>
      </c>
      <c r="F5" s="73" t="s">
        <v>407</v>
      </c>
      <c r="G5" s="96" t="str">
        <f>HYPERLINK("https://drive.google.com/open?id=1ixbE6AIhlufvNV-k49_16WV83D2hKhkB","После просмотра видео-урока, работа по учебнику на стр. 105, упр. 180")</f>
        <v>После просмотра видео-урока, работа по учебнику на стр. 105, упр. 180</v>
      </c>
      <c r="H5" s="23" t="s">
        <v>409</v>
      </c>
      <c r="I5" s="1"/>
    </row>
    <row r="6" spans="1:9" ht="38.25">
      <c r="A6" s="1"/>
      <c r="B6" s="13" t="s">
        <v>99</v>
      </c>
      <c r="C6" s="192" t="s">
        <v>101</v>
      </c>
      <c r="D6" s="20" t="s">
        <v>400</v>
      </c>
      <c r="E6" s="31" t="s">
        <v>411</v>
      </c>
      <c r="F6" s="32" t="s">
        <v>412</v>
      </c>
      <c r="G6" s="22" t="str">
        <f>HYPERLINK("https://drive.google.com/open?id=17KFXsha3ttlw1lvbtABxkECZguSgmBcP","Просмотр видео-урока. В случае отсутствия технической возможности работа по учебнику на стр. 90 (разбор темы)")</f>
        <v>Просмотр видео-урока. В случае отсутствия технической возможности работа по учебнику на стр. 90 (разбор темы)</v>
      </c>
      <c r="H6" s="20" t="s">
        <v>414</v>
      </c>
      <c r="I6" s="1"/>
    </row>
    <row r="7" spans="1:9" ht="12.75" customHeight="1">
      <c r="A7" s="1"/>
      <c r="B7" s="838" t="s">
        <v>128</v>
      </c>
      <c r="C7" s="836"/>
      <c r="D7" s="836"/>
      <c r="E7" s="836"/>
      <c r="F7" s="836"/>
      <c r="G7" s="836"/>
      <c r="H7" s="837"/>
      <c r="I7" s="1"/>
    </row>
    <row r="8" spans="1:9" ht="25.5">
      <c r="A8" s="1"/>
      <c r="B8" s="13" t="s">
        <v>142</v>
      </c>
      <c r="C8" s="13" t="s">
        <v>145</v>
      </c>
      <c r="D8" s="23" t="s">
        <v>81</v>
      </c>
      <c r="E8" s="190" t="s">
        <v>417</v>
      </c>
      <c r="F8" s="23" t="s">
        <v>418</v>
      </c>
      <c r="G8" s="65" t="s">
        <v>419</v>
      </c>
      <c r="H8" s="65" t="s">
        <v>380</v>
      </c>
      <c r="I8" s="1"/>
    </row>
    <row r="9" spans="1:9" ht="25.5">
      <c r="A9" s="1"/>
      <c r="B9" s="13" t="s">
        <v>166</v>
      </c>
      <c r="C9" s="13" t="s">
        <v>167</v>
      </c>
      <c r="D9" s="23" t="s">
        <v>31</v>
      </c>
      <c r="E9" s="31" t="s">
        <v>420</v>
      </c>
      <c r="F9" s="20" t="s">
        <v>379</v>
      </c>
      <c r="G9" s="195" t="str">
        <f>HYPERLINK("https://drive.google.com/open?id=1h3jZjt0750C25eI_PNDiHtUEre4ZLtdW","Просмотр видео-урока")</f>
        <v>Просмотр видео-урока</v>
      </c>
      <c r="H9" s="23" t="s">
        <v>380</v>
      </c>
      <c r="I9" s="1"/>
    </row>
    <row r="10" spans="1:9" ht="25.5">
      <c r="A10" s="1"/>
      <c r="B10" s="13" t="s">
        <v>187</v>
      </c>
      <c r="C10" s="13" t="s">
        <v>189</v>
      </c>
      <c r="D10" s="23" t="s">
        <v>31</v>
      </c>
      <c r="E10" s="53" t="s">
        <v>424</v>
      </c>
      <c r="F10" s="20" t="s">
        <v>425</v>
      </c>
      <c r="G10" s="197" t="s">
        <v>426</v>
      </c>
      <c r="H10" s="23" t="s">
        <v>428</v>
      </c>
      <c r="I10" s="1"/>
    </row>
    <row r="11" spans="1:9" ht="51">
      <c r="A11" s="1"/>
      <c r="B11" s="13" t="s">
        <v>433</v>
      </c>
      <c r="C11" s="13" t="s">
        <v>434</v>
      </c>
      <c r="D11" s="20" t="s">
        <v>435</v>
      </c>
      <c r="E11" s="198" t="s">
        <v>436</v>
      </c>
      <c r="F11" s="20" t="s">
        <v>441</v>
      </c>
      <c r="G11" s="25" t="s">
        <v>442</v>
      </c>
      <c r="H11" s="20" t="s">
        <v>55</v>
      </c>
      <c r="I11" s="1"/>
    </row>
    <row r="12" spans="1:9" ht="13.5" customHeight="1">
      <c r="A12" s="1"/>
      <c r="B12" s="835" t="s">
        <v>219</v>
      </c>
      <c r="C12" s="836"/>
      <c r="D12" s="836"/>
      <c r="E12" s="836"/>
      <c r="F12" s="836"/>
      <c r="G12" s="836"/>
      <c r="H12" s="837"/>
      <c r="I12" s="1"/>
    </row>
    <row r="13" spans="1:9" ht="25.5">
      <c r="A13" s="1"/>
      <c r="B13" s="13" t="s">
        <v>29</v>
      </c>
      <c r="C13" s="13" t="s">
        <v>30</v>
      </c>
      <c r="D13" s="32" t="s">
        <v>31</v>
      </c>
      <c r="E13" s="191" t="s">
        <v>445</v>
      </c>
      <c r="F13" s="199" t="s">
        <v>447</v>
      </c>
      <c r="G13" s="96" t="str">
        <f>HYPERLINK("https://resh.edu.ru/subject/lesson/5064/main/187558/","Просмотр видео -урока")</f>
        <v>Просмотр видео -урока</v>
      </c>
      <c r="H13" s="32" t="s">
        <v>448</v>
      </c>
      <c r="I13" s="1"/>
    </row>
    <row r="14" spans="1:9" ht="25.5">
      <c r="A14" s="1"/>
      <c r="B14" s="13" t="s">
        <v>77</v>
      </c>
      <c r="C14" s="13" t="s">
        <v>79</v>
      </c>
      <c r="D14" s="20" t="s">
        <v>449</v>
      </c>
      <c r="E14" s="191" t="s">
        <v>450</v>
      </c>
      <c r="F14" s="200" t="s">
        <v>451</v>
      </c>
      <c r="G14" s="23" t="s">
        <v>456</v>
      </c>
      <c r="H14" s="23" t="s">
        <v>380</v>
      </c>
      <c r="I14" s="1"/>
    </row>
    <row r="15" spans="1:9" ht="25.5">
      <c r="A15" s="1"/>
      <c r="B15" s="13" t="s">
        <v>99</v>
      </c>
      <c r="C15" s="13" t="s">
        <v>101</v>
      </c>
      <c r="D15" s="20" t="s">
        <v>449</v>
      </c>
      <c r="E15" s="191" t="s">
        <v>457</v>
      </c>
      <c r="F15" s="20" t="s">
        <v>458</v>
      </c>
      <c r="G15" s="40" t="s">
        <v>459</v>
      </c>
      <c r="H15" s="32" t="s">
        <v>460</v>
      </c>
      <c r="I15" s="1"/>
    </row>
    <row r="16" spans="1:9" ht="12.75" customHeight="1">
      <c r="A16" s="1"/>
      <c r="B16" s="838" t="s">
        <v>128</v>
      </c>
      <c r="C16" s="836"/>
      <c r="D16" s="836"/>
      <c r="E16" s="836"/>
      <c r="F16" s="836"/>
      <c r="G16" s="836"/>
      <c r="H16" s="837"/>
      <c r="I16" s="1"/>
    </row>
    <row r="17" spans="1:9" ht="38.25">
      <c r="A17" s="1"/>
      <c r="B17" s="13" t="s">
        <v>142</v>
      </c>
      <c r="C17" s="13" t="s">
        <v>145</v>
      </c>
      <c r="D17" s="20" t="s">
        <v>466</v>
      </c>
      <c r="E17" s="73" t="s">
        <v>467</v>
      </c>
      <c r="F17" s="109" t="s">
        <v>468</v>
      </c>
      <c r="G17" s="201" t="str">
        <f>HYPERLINK("https://drive.google.com/drive/u/0/folders/1panrgw9GEA_Nf5LQoP8IftWIOvrt-5AU","Работа по видео уроку от учителя.
Если нет возможности, слушать и читать диалог, 
учить новые слова на стр. 60-61; №4, 5, правило на 
стр. 62-63")</f>
        <v>Работа по видео уроку от учителя.
Если нет возможности, слушать и читать диалог, 
учить новые слова на стр. 60-61; №4, 5, правило на 
стр. 62-63</v>
      </c>
      <c r="H17" s="109" t="s">
        <v>474</v>
      </c>
      <c r="I17" s="1"/>
    </row>
    <row r="18" spans="1:9" ht="25.5">
      <c r="A18" s="1"/>
      <c r="B18" s="13" t="s">
        <v>166</v>
      </c>
      <c r="C18" s="202" t="s">
        <v>167</v>
      </c>
      <c r="D18" s="20" t="s">
        <v>400</v>
      </c>
      <c r="E18" s="74" t="s">
        <v>480</v>
      </c>
      <c r="F18" s="32" t="s">
        <v>481</v>
      </c>
      <c r="G18" s="96" t="str">
        <f>HYPERLINK("https://drive.google.com/open?id=1ijdQ5iuQTmHO5C8VX0KPqiylNYb2w_eI","Работа по видео-презентации в АСУ или в вайбере")</f>
        <v>Работа по видео-презентации в АСУ или в вайбере</v>
      </c>
      <c r="H18" s="32" t="s">
        <v>482</v>
      </c>
      <c r="I18" s="1"/>
    </row>
    <row r="19" spans="1:9" ht="38.25">
      <c r="A19" s="1"/>
      <c r="B19" s="13" t="s">
        <v>187</v>
      </c>
      <c r="C19" s="202" t="s">
        <v>189</v>
      </c>
      <c r="D19" s="32" t="s">
        <v>81</v>
      </c>
      <c r="E19" s="121" t="s">
        <v>487</v>
      </c>
      <c r="F19" s="32" t="s">
        <v>488</v>
      </c>
      <c r="G19" s="32" t="s">
        <v>489</v>
      </c>
      <c r="H19" s="32" t="s">
        <v>55</v>
      </c>
      <c r="I19" s="1"/>
    </row>
    <row r="20" spans="1:9" ht="36.75" customHeight="1">
      <c r="A20" s="1"/>
      <c r="B20" s="13" t="s">
        <v>433</v>
      </c>
      <c r="C20" s="202" t="s">
        <v>434</v>
      </c>
      <c r="D20" s="32" t="s">
        <v>31</v>
      </c>
      <c r="E20" s="194" t="s">
        <v>491</v>
      </c>
      <c r="F20" s="32" t="s">
        <v>413</v>
      </c>
      <c r="G20" s="193" t="str">
        <f>HYPERLINK("https://youtu.be/T8_OD74wBwk","Конкурс ""Знатоки сказок"". проверьте себя, перейдя по сылке")</f>
        <v>Конкурс "Знатоки сказок". проверьте себя, перейдя по сылке</v>
      </c>
      <c r="H20" s="32" t="s">
        <v>55</v>
      </c>
      <c r="I20" s="1"/>
    </row>
    <row r="21" spans="1:9" ht="13.5" customHeight="1">
      <c r="A21" s="1"/>
      <c r="B21" s="835" t="s">
        <v>252</v>
      </c>
      <c r="C21" s="836"/>
      <c r="D21" s="836"/>
      <c r="E21" s="836"/>
      <c r="F21" s="836"/>
      <c r="G21" s="836"/>
      <c r="H21" s="837"/>
      <c r="I21" s="1"/>
    </row>
    <row r="22" spans="1:9" ht="25.5">
      <c r="A22" s="1"/>
      <c r="B22" s="13" t="s">
        <v>29</v>
      </c>
      <c r="C22" s="13" t="s">
        <v>30</v>
      </c>
      <c r="D22" s="20" t="s">
        <v>493</v>
      </c>
      <c r="E22" s="191" t="s">
        <v>494</v>
      </c>
      <c r="F22" s="199" t="s">
        <v>447</v>
      </c>
      <c r="G22" s="40" t="s">
        <v>495</v>
      </c>
      <c r="H22" s="32" t="s">
        <v>380</v>
      </c>
      <c r="I22" s="1"/>
    </row>
    <row r="23" spans="1:9" ht="25.5">
      <c r="A23" s="1"/>
      <c r="B23" s="13" t="s">
        <v>77</v>
      </c>
      <c r="C23" s="13" t="s">
        <v>79</v>
      </c>
      <c r="D23" s="20" t="s">
        <v>493</v>
      </c>
      <c r="E23" s="73" t="s">
        <v>496</v>
      </c>
      <c r="F23" s="32" t="s">
        <v>497</v>
      </c>
      <c r="G23" s="40" t="s">
        <v>498</v>
      </c>
      <c r="H23" s="204" t="s">
        <v>380</v>
      </c>
      <c r="I23" s="1"/>
    </row>
    <row r="24" spans="1:9" ht="38.25">
      <c r="A24" s="1"/>
      <c r="B24" s="13" t="s">
        <v>99</v>
      </c>
      <c r="C24" s="13" t="s">
        <v>101</v>
      </c>
      <c r="D24" s="32" t="s">
        <v>81</v>
      </c>
      <c r="E24" s="73" t="s">
        <v>500</v>
      </c>
      <c r="F24" s="20" t="s">
        <v>458</v>
      </c>
      <c r="G24" s="96" t="str">
        <f>HYPERLINK("https://drive.google.com/open?id=1mDpOtesdurEr_soLK42PKUkKh-O3g1NJ","Просмотр видео и выполнение №1 на стр. 92")</f>
        <v>Просмотр видео и выполнение №1 на стр. 92</v>
      </c>
      <c r="H24" s="30" t="s">
        <v>501</v>
      </c>
      <c r="I24" s="1"/>
    </row>
    <row r="25" spans="1:9" ht="12.75" customHeight="1">
      <c r="A25" s="1"/>
      <c r="B25" s="838" t="s">
        <v>128</v>
      </c>
      <c r="C25" s="836"/>
      <c r="D25" s="836"/>
      <c r="E25" s="836"/>
      <c r="F25" s="836"/>
      <c r="G25" s="836"/>
      <c r="H25" s="837"/>
      <c r="I25" s="1"/>
    </row>
    <row r="26" spans="1:9" ht="38.25">
      <c r="A26" s="1"/>
      <c r="B26" s="13" t="s">
        <v>142</v>
      </c>
      <c r="C26" s="13" t="s">
        <v>145</v>
      </c>
      <c r="D26" s="32" t="s">
        <v>503</v>
      </c>
      <c r="E26" s="73" t="s">
        <v>504</v>
      </c>
      <c r="F26" s="32" t="s">
        <v>505</v>
      </c>
      <c r="G26" s="41" t="s">
        <v>506</v>
      </c>
      <c r="H26" s="23" t="s">
        <v>380</v>
      </c>
      <c r="I26" s="1"/>
    </row>
    <row r="27" spans="1:9" ht="25.5">
      <c r="A27" s="1"/>
      <c r="B27" s="847" t="s">
        <v>166</v>
      </c>
      <c r="C27" s="847" t="s">
        <v>167</v>
      </c>
      <c r="D27" s="32" t="s">
        <v>31</v>
      </c>
      <c r="E27" s="121" t="s">
        <v>507</v>
      </c>
      <c r="F27" s="36" t="s">
        <v>508</v>
      </c>
      <c r="G27" s="96" t="str">
        <f>HYPERLINK("https://www.youtube.com/watch?time_continue=24&amp;v=UGlk5HhqnSA&amp;feature=emb_logo","Просмотр видео  по теме")</f>
        <v>Просмотр видео  по теме</v>
      </c>
      <c r="H27" s="23" t="s">
        <v>55</v>
      </c>
      <c r="I27" s="1"/>
    </row>
    <row r="28" spans="1:9" ht="33" customHeight="1">
      <c r="A28" s="1"/>
      <c r="B28" s="848"/>
      <c r="C28" s="848"/>
      <c r="D28" s="32" t="s">
        <v>31</v>
      </c>
      <c r="E28" s="194" t="s">
        <v>509</v>
      </c>
      <c r="F28" s="32" t="s">
        <v>510</v>
      </c>
      <c r="G28" s="96" t="str">
        <f>HYPERLINK("https://www.youtube.com/watch?time_continue=273&amp;v=5LXRY5RN0XY&amp;feature=emb_logo","Просмотр видео  по теме")</f>
        <v>Просмотр видео  по теме</v>
      </c>
      <c r="H28" s="63" t="s">
        <v>55</v>
      </c>
      <c r="I28" s="1"/>
    </row>
    <row r="29" spans="1:9" ht="42" customHeight="1">
      <c r="A29" s="1"/>
      <c r="B29" s="207" t="s">
        <v>187</v>
      </c>
      <c r="C29" s="13" t="s">
        <v>189</v>
      </c>
      <c r="D29" s="20" t="s">
        <v>400</v>
      </c>
      <c r="E29" s="194" t="s">
        <v>511</v>
      </c>
      <c r="F29" s="32" t="s">
        <v>512</v>
      </c>
      <c r="G29" s="22" t="str">
        <f>HYPERLINK("https://drive.google.com/open?id=1Dbo_RRcoTh2g9NPLX2QIproPIntt38BN","Выполнить задания из прикреплённого файла в АСУ или в вайбере")</f>
        <v>Выполнить задания из прикреплённого файла в АСУ или в вайбере</v>
      </c>
      <c r="H29" s="63" t="s">
        <v>55</v>
      </c>
      <c r="I29" s="1"/>
    </row>
    <row r="30" spans="1:9" ht="13.5" customHeight="1">
      <c r="A30" s="1"/>
      <c r="B30" s="835" t="s">
        <v>278</v>
      </c>
      <c r="C30" s="836"/>
      <c r="D30" s="836"/>
      <c r="E30" s="836"/>
      <c r="F30" s="836"/>
      <c r="G30" s="836"/>
      <c r="H30" s="837"/>
      <c r="I30" s="1"/>
    </row>
    <row r="31" spans="1:9" ht="39.75" customHeight="1">
      <c r="A31" s="189"/>
      <c r="B31" s="13" t="s">
        <v>29</v>
      </c>
      <c r="C31" s="13" t="s">
        <v>30</v>
      </c>
      <c r="D31" s="32" t="s">
        <v>513</v>
      </c>
      <c r="E31" s="73" t="s">
        <v>514</v>
      </c>
      <c r="F31" s="38" t="s">
        <v>423</v>
      </c>
      <c r="G31" s="209" t="str">
        <f>HYPERLINK("https://drive.google.com/drive/u/0/folders/1panrgw9GEA_Nf5LQoP8IftWIOvrt-5AU","Работа по видео уроку от учителя.
Если необходимо, связь с учителем аудио сообщениями или сообщениями в Viber")</f>
        <v>Работа по видео уроку от учителя.
Если необходимо, связь с учителем аудио сообщениями или сообщениями в Viber</v>
      </c>
      <c r="H31" s="172" t="s">
        <v>515</v>
      </c>
      <c r="I31" s="1"/>
    </row>
    <row r="32" spans="1:9" ht="25.5">
      <c r="A32" s="189"/>
      <c r="B32" s="13" t="s">
        <v>77</v>
      </c>
      <c r="C32" s="13" t="s">
        <v>79</v>
      </c>
      <c r="D32" s="177" t="s">
        <v>81</v>
      </c>
      <c r="E32" s="73" t="s">
        <v>516</v>
      </c>
      <c r="F32" s="20" t="s">
        <v>458</v>
      </c>
      <c r="G32" s="29" t="s">
        <v>517</v>
      </c>
      <c r="H32" s="30" t="s">
        <v>380</v>
      </c>
      <c r="I32" s="1"/>
    </row>
    <row r="33" spans="1:9" ht="25.5">
      <c r="A33" s="189"/>
      <c r="B33" s="176" t="s">
        <v>99</v>
      </c>
      <c r="C33" s="176" t="s">
        <v>101</v>
      </c>
      <c r="D33" s="177" t="s">
        <v>81</v>
      </c>
      <c r="E33" s="73" t="s">
        <v>518</v>
      </c>
      <c r="F33" s="32" t="s">
        <v>519</v>
      </c>
      <c r="G33" s="46" t="s">
        <v>520</v>
      </c>
      <c r="H33" s="46" t="s">
        <v>380</v>
      </c>
      <c r="I33" s="1"/>
    </row>
    <row r="34" spans="1:9" ht="12.75" customHeight="1">
      <c r="A34" s="189"/>
      <c r="B34" s="838" t="s">
        <v>128</v>
      </c>
      <c r="C34" s="836"/>
      <c r="D34" s="836"/>
      <c r="E34" s="836"/>
      <c r="F34" s="836"/>
      <c r="G34" s="836"/>
      <c r="H34" s="837"/>
      <c r="I34" s="1"/>
    </row>
    <row r="35" spans="1:9" ht="25.5">
      <c r="A35" s="189"/>
      <c r="B35" s="13" t="s">
        <v>142</v>
      </c>
      <c r="C35" s="13" t="s">
        <v>145</v>
      </c>
      <c r="D35" s="32" t="s">
        <v>31</v>
      </c>
      <c r="E35" s="73" t="s">
        <v>521</v>
      </c>
      <c r="F35" s="32" t="s">
        <v>522</v>
      </c>
      <c r="G35" s="96" t="str">
        <f>HYPERLINK("https://drive.google.com/open?id=1P2g0RP0J8WEKTfv0EHOHBg5APgyt8bs-","Просмотр видео, в случае отсутствия технической возможности, читать на стр. 98-101")</f>
        <v>Просмотр видео, в случае отсутствия технической возможности, читать на стр. 98-101</v>
      </c>
      <c r="H35" s="23" t="s">
        <v>380</v>
      </c>
      <c r="I35" s="1"/>
    </row>
    <row r="36" spans="1:9" ht="25.5">
      <c r="A36" s="1"/>
      <c r="B36" s="13" t="s">
        <v>166</v>
      </c>
      <c r="C36" s="13" t="s">
        <v>167</v>
      </c>
      <c r="D36" s="20" t="s">
        <v>493</v>
      </c>
      <c r="E36" s="73" t="s">
        <v>523</v>
      </c>
      <c r="F36" s="32" t="s">
        <v>499</v>
      </c>
      <c r="G36" s="41" t="s">
        <v>524</v>
      </c>
      <c r="H36" s="30" t="s">
        <v>380</v>
      </c>
      <c r="I36" s="1"/>
    </row>
    <row r="37" spans="1:9" ht="27" customHeight="1">
      <c r="A37" s="1"/>
      <c r="B37" s="13" t="s">
        <v>187</v>
      </c>
      <c r="C37" s="13" t="s">
        <v>189</v>
      </c>
      <c r="D37" s="32" t="s">
        <v>483</v>
      </c>
      <c r="E37" s="186" t="s">
        <v>525</v>
      </c>
      <c r="F37" s="32" t="s">
        <v>194</v>
      </c>
      <c r="G37" s="212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37" s="137" t="s">
        <v>55</v>
      </c>
      <c r="I37" s="1"/>
    </row>
    <row r="38" spans="1:9" ht="18" customHeight="1">
      <c r="A38" s="1"/>
      <c r="B38" s="835"/>
      <c r="C38" s="836"/>
      <c r="D38" s="836"/>
      <c r="E38" s="836"/>
      <c r="F38" s="836"/>
      <c r="G38" s="836"/>
      <c r="H38" s="837"/>
      <c r="I38" s="1"/>
    </row>
    <row r="39" spans="1:9" ht="12.75">
      <c r="A39" s="189"/>
      <c r="B39" s="15"/>
      <c r="C39" s="15"/>
      <c r="D39" s="24"/>
      <c r="E39" s="77"/>
      <c r="F39" s="77"/>
      <c r="G39" s="182"/>
      <c r="H39" s="77"/>
      <c r="I39" s="1"/>
    </row>
    <row r="40" spans="1:9" ht="12.75">
      <c r="A40" s="189"/>
      <c r="B40" s="15"/>
      <c r="C40" s="15"/>
      <c r="D40" s="24"/>
      <c r="E40" s="77"/>
      <c r="F40" s="77"/>
      <c r="G40" s="213"/>
      <c r="H40" s="24"/>
      <c r="I40" s="1"/>
    </row>
    <row r="41" spans="1:9" ht="12.75">
      <c r="A41" s="1"/>
      <c r="B41" s="15"/>
      <c r="C41" s="15"/>
      <c r="D41" s="77"/>
      <c r="E41" s="77"/>
      <c r="F41" s="77"/>
      <c r="G41" s="182"/>
      <c r="H41" s="213"/>
      <c r="I41" s="1"/>
    </row>
    <row r="42" spans="1:9" ht="12.75" customHeight="1">
      <c r="A42" s="189"/>
      <c r="B42" s="839"/>
      <c r="C42" s="840"/>
      <c r="D42" s="840"/>
      <c r="E42" s="840"/>
      <c r="F42" s="840"/>
      <c r="G42" s="840"/>
      <c r="H42" s="840"/>
      <c r="I42" s="1"/>
    </row>
    <row r="43" spans="1:9" ht="12.75">
      <c r="A43" s="1"/>
      <c r="B43" s="15"/>
      <c r="C43" s="15"/>
      <c r="D43" s="77"/>
      <c r="E43" s="135"/>
      <c r="F43" s="77"/>
      <c r="G43" s="181"/>
      <c r="H43" s="24"/>
      <c r="I43" s="1"/>
    </row>
    <row r="44" spans="1:9" ht="12.75">
      <c r="A44" s="1"/>
      <c r="B44" s="15"/>
      <c r="C44" s="15"/>
      <c r="D44" s="77"/>
      <c r="E44" s="205"/>
      <c r="F44" s="77"/>
      <c r="G44" s="182"/>
      <c r="H44" s="215"/>
      <c r="I44" s="1"/>
    </row>
    <row r="45" spans="1:9" ht="33" customHeight="1">
      <c r="A45" s="1"/>
      <c r="B45" s="15"/>
      <c r="C45" s="15"/>
      <c r="D45" s="77"/>
      <c r="E45" s="205"/>
      <c r="F45" s="77"/>
      <c r="G45" s="182"/>
      <c r="H45" s="215"/>
      <c r="I45" s="1"/>
    </row>
    <row r="46" spans="1:9" ht="18" customHeight="1">
      <c r="A46" s="1"/>
      <c r="B46" s="841"/>
      <c r="C46" s="840"/>
      <c r="D46" s="840"/>
      <c r="E46" s="840"/>
      <c r="F46" s="840"/>
      <c r="G46" s="840"/>
      <c r="H46" s="840"/>
      <c r="I46" s="1"/>
    </row>
    <row r="47" spans="1:9" ht="12.75">
      <c r="A47" s="1"/>
      <c r="B47" s="15"/>
      <c r="C47" s="15"/>
      <c r="D47" s="24"/>
      <c r="E47" s="77"/>
      <c r="F47" s="77"/>
      <c r="G47" s="181"/>
      <c r="H47" s="77"/>
      <c r="I47" s="1"/>
    </row>
    <row r="48" spans="1:9" ht="12.75">
      <c r="A48" s="1"/>
      <c r="B48" s="15"/>
      <c r="C48" s="15"/>
      <c r="D48" s="24"/>
      <c r="E48" s="77"/>
      <c r="F48" s="161"/>
      <c r="G48" s="24"/>
      <c r="H48" s="77"/>
      <c r="I48" s="1"/>
    </row>
    <row r="49" spans="1:9" ht="12.75">
      <c r="A49" s="1"/>
      <c r="B49" s="15"/>
      <c r="C49" s="15"/>
      <c r="D49" s="24"/>
      <c r="E49" s="77"/>
      <c r="F49" s="77"/>
      <c r="G49" s="114"/>
      <c r="H49" s="77"/>
      <c r="I49" s="1"/>
    </row>
    <row r="50" spans="1:9" ht="12.75" customHeight="1">
      <c r="A50" s="1"/>
      <c r="B50" s="839"/>
      <c r="C50" s="840"/>
      <c r="D50" s="840"/>
      <c r="E50" s="840"/>
      <c r="F50" s="840"/>
      <c r="G50" s="840"/>
      <c r="H50" s="840"/>
      <c r="I50" s="1"/>
    </row>
    <row r="51" spans="1:9" ht="12.75">
      <c r="A51" s="1"/>
      <c r="B51" s="15"/>
      <c r="C51" s="15"/>
      <c r="D51" s="77"/>
      <c r="E51" s="77"/>
      <c r="F51" s="77"/>
      <c r="G51" s="182"/>
      <c r="H51" s="24"/>
      <c r="I51" s="1"/>
    </row>
    <row r="52" spans="1:9" ht="12.75">
      <c r="A52" s="1"/>
      <c r="B52" s="15"/>
      <c r="C52" s="15"/>
      <c r="D52" s="77"/>
      <c r="E52" s="77"/>
      <c r="F52" s="77"/>
      <c r="G52" s="182"/>
      <c r="H52" s="24"/>
      <c r="I52" s="1"/>
    </row>
    <row r="53" spans="1:9" ht="12.75">
      <c r="A53" s="1"/>
      <c r="B53" s="174"/>
      <c r="C53" s="174"/>
      <c r="D53" s="174"/>
      <c r="E53" s="174"/>
      <c r="F53" s="174"/>
      <c r="G53" s="174"/>
      <c r="H53" s="174"/>
      <c r="I53" s="1"/>
    </row>
    <row r="54" spans="1:9" ht="12.75">
      <c r="A54" s="1"/>
      <c r="B54" s="174"/>
      <c r="C54" s="174"/>
      <c r="D54" s="174"/>
      <c r="E54" s="174"/>
      <c r="F54" s="174"/>
      <c r="G54" s="174"/>
      <c r="H54" s="174"/>
      <c r="I54" s="1"/>
    </row>
    <row r="55" spans="1:9" ht="12.75">
      <c r="A55" s="1"/>
      <c r="B55" s="174"/>
      <c r="C55" s="174"/>
      <c r="D55" s="174"/>
      <c r="E55" s="174"/>
      <c r="F55" s="174"/>
      <c r="G55" s="174"/>
      <c r="H55" s="174"/>
      <c r="I55" s="1"/>
    </row>
    <row r="56" spans="1:9" ht="12.75">
      <c r="A56" s="1"/>
      <c r="B56" s="174"/>
      <c r="C56" s="174"/>
      <c r="D56" s="174"/>
      <c r="E56" s="174"/>
      <c r="F56" s="174"/>
      <c r="G56" s="174"/>
      <c r="H56" s="174"/>
      <c r="I56" s="1"/>
    </row>
    <row r="57" spans="1:9" ht="12.75">
      <c r="A57" s="1"/>
      <c r="B57" s="174"/>
      <c r="C57" s="174"/>
      <c r="D57" s="174"/>
      <c r="E57" s="174"/>
      <c r="F57" s="174"/>
      <c r="G57" s="174"/>
      <c r="H57" s="174"/>
      <c r="I57" s="1"/>
    </row>
    <row r="58" spans="1:9" ht="12.75">
      <c r="A58" s="1"/>
      <c r="B58" s="174"/>
      <c r="C58" s="174"/>
      <c r="D58" s="174"/>
      <c r="E58" s="174"/>
      <c r="F58" s="174"/>
      <c r="G58" s="174"/>
      <c r="H58" s="174"/>
      <c r="I58" s="1"/>
    </row>
    <row r="59" spans="1:9" ht="12.75">
      <c r="A59" s="1"/>
      <c r="B59" s="174"/>
      <c r="C59" s="174"/>
      <c r="D59" s="174"/>
      <c r="E59" s="174"/>
      <c r="F59" s="174"/>
      <c r="G59" s="174"/>
      <c r="H59" s="174"/>
      <c r="I59" s="1"/>
    </row>
    <row r="60" spans="1:9" ht="12.75">
      <c r="A60" s="1"/>
      <c r="B60" s="174"/>
      <c r="C60" s="174"/>
      <c r="D60" s="174"/>
      <c r="E60" s="174"/>
      <c r="F60" s="174"/>
      <c r="G60" s="174"/>
      <c r="H60" s="174"/>
      <c r="I60" s="1"/>
    </row>
    <row r="61" spans="1:9" ht="12.75">
      <c r="A61" s="1"/>
      <c r="B61" s="174"/>
      <c r="C61" s="174"/>
      <c r="D61" s="174"/>
      <c r="E61" s="174"/>
      <c r="F61" s="174"/>
      <c r="G61" s="174"/>
      <c r="H61" s="174"/>
      <c r="I61" s="1"/>
    </row>
    <row r="62" spans="1:9" ht="12.75">
      <c r="A62" s="1"/>
      <c r="B62" s="174"/>
      <c r="C62" s="174"/>
      <c r="D62" s="174"/>
      <c r="E62" s="174"/>
      <c r="F62" s="174"/>
      <c r="G62" s="174"/>
      <c r="H62" s="174"/>
      <c r="I62" s="1"/>
    </row>
    <row r="63" spans="1:9" ht="12.75">
      <c r="A63" s="1"/>
      <c r="B63" s="174"/>
      <c r="C63" s="174"/>
      <c r="D63" s="174"/>
      <c r="E63" s="174"/>
      <c r="F63" s="174"/>
      <c r="G63" s="174"/>
      <c r="H63" s="174"/>
      <c r="I63" s="1"/>
    </row>
    <row r="64" spans="1:9" ht="12.75">
      <c r="A64" s="1"/>
      <c r="B64" s="174"/>
      <c r="C64" s="174"/>
      <c r="D64" s="174"/>
      <c r="E64" s="174"/>
      <c r="F64" s="174"/>
      <c r="G64" s="174"/>
      <c r="H64" s="174"/>
      <c r="I64" s="1"/>
    </row>
    <row r="65" spans="1:9" ht="12.75">
      <c r="A65" s="1"/>
      <c r="B65" s="174"/>
      <c r="C65" s="174"/>
      <c r="D65" s="174"/>
      <c r="E65" s="174"/>
      <c r="F65" s="174"/>
      <c r="G65" s="174"/>
      <c r="H65" s="174"/>
      <c r="I65" s="1"/>
    </row>
    <row r="66" spans="1:9" ht="12.75">
      <c r="A66" s="1"/>
      <c r="B66" s="174"/>
      <c r="C66" s="174"/>
      <c r="D66" s="174"/>
      <c r="E66" s="174"/>
      <c r="F66" s="174"/>
      <c r="G66" s="174"/>
      <c r="H66" s="174"/>
      <c r="I66" s="1"/>
    </row>
    <row r="67" spans="1:9" ht="12.75">
      <c r="A67" s="1"/>
      <c r="B67" s="174"/>
      <c r="C67" s="174"/>
      <c r="D67" s="174"/>
      <c r="E67" s="174"/>
      <c r="F67" s="174"/>
      <c r="G67" s="174"/>
      <c r="H67" s="174"/>
      <c r="I67" s="1"/>
    </row>
    <row r="68" spans="1:9" ht="12.75">
      <c r="A68" s="1"/>
      <c r="B68" s="174"/>
      <c r="C68" s="174"/>
      <c r="D68" s="174"/>
      <c r="E68" s="174"/>
      <c r="F68" s="174"/>
      <c r="G68" s="174"/>
      <c r="H68" s="174"/>
      <c r="I68" s="1"/>
    </row>
    <row r="69" spans="1:9" ht="12.75">
      <c r="A69" s="1"/>
      <c r="B69" s="174"/>
      <c r="C69" s="174"/>
      <c r="D69" s="174"/>
      <c r="E69" s="174"/>
      <c r="F69" s="174"/>
      <c r="G69" s="174"/>
      <c r="H69" s="174"/>
      <c r="I69" s="1"/>
    </row>
    <row r="70" spans="1:9" ht="12.75">
      <c r="A70" s="1"/>
      <c r="B70" s="174"/>
      <c r="C70" s="174"/>
      <c r="D70" s="174"/>
      <c r="E70" s="174"/>
      <c r="F70" s="174"/>
      <c r="G70" s="174"/>
      <c r="H70" s="174"/>
      <c r="I70" s="1"/>
    </row>
    <row r="71" spans="1:9" ht="12.75">
      <c r="A71" s="1"/>
      <c r="B71" s="174"/>
      <c r="C71" s="174"/>
      <c r="D71" s="174"/>
      <c r="E71" s="174"/>
      <c r="F71" s="174"/>
      <c r="G71" s="174"/>
      <c r="H71" s="174"/>
      <c r="I71" s="1"/>
    </row>
    <row r="72" spans="1:9" ht="12.75">
      <c r="A72" s="1"/>
      <c r="B72" s="1"/>
      <c r="C72" s="1"/>
      <c r="D72" s="1"/>
      <c r="E72" s="1"/>
      <c r="F72" s="1"/>
      <c r="G72" s="1"/>
      <c r="H72" s="1"/>
      <c r="I72" s="1"/>
    </row>
    <row r="73" spans="1:9" ht="12.75">
      <c r="A73" s="1"/>
      <c r="B73" s="1"/>
      <c r="C73" s="1"/>
      <c r="D73" s="1"/>
      <c r="E73" s="1"/>
      <c r="F73" s="1"/>
      <c r="G73" s="1"/>
      <c r="H73" s="1"/>
      <c r="I73" s="1"/>
    </row>
    <row r="74" spans="1:9" ht="12.75">
      <c r="A74" s="1"/>
      <c r="B74" s="1"/>
      <c r="C74" s="1"/>
      <c r="D74" s="1"/>
      <c r="E74" s="1"/>
      <c r="F74" s="1"/>
      <c r="G74" s="1"/>
      <c r="H74" s="1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  <row r="977" spans="1:9" ht="12.75">
      <c r="A977" s="1"/>
      <c r="B977" s="1"/>
      <c r="C977" s="1"/>
      <c r="D977" s="1"/>
      <c r="E977" s="1"/>
      <c r="F977" s="1"/>
      <c r="G977" s="1"/>
      <c r="H977" s="1"/>
      <c r="I977" s="1"/>
    </row>
    <row r="978" spans="1:9" ht="12.75">
      <c r="A978" s="1"/>
      <c r="B978" s="1"/>
      <c r="C978" s="1"/>
      <c r="D978" s="1"/>
      <c r="E978" s="1"/>
      <c r="F978" s="1"/>
      <c r="G978" s="1"/>
      <c r="H978" s="1"/>
      <c r="I978" s="1"/>
    </row>
    <row r="979" spans="1:9" ht="12.75">
      <c r="A979" s="1"/>
      <c r="B979" s="1"/>
      <c r="C979" s="1"/>
      <c r="D979" s="1"/>
      <c r="E979" s="1"/>
      <c r="F979" s="1"/>
      <c r="G979" s="1"/>
      <c r="H979" s="1"/>
      <c r="I979" s="1"/>
    </row>
    <row r="980" spans="1:9" ht="12.75">
      <c r="A980" s="1"/>
      <c r="B980" s="1"/>
      <c r="C980" s="1"/>
      <c r="D980" s="1"/>
      <c r="E980" s="1"/>
      <c r="F980" s="1"/>
      <c r="G980" s="1"/>
      <c r="H980" s="1"/>
      <c r="I980" s="1"/>
    </row>
    <row r="981" spans="1:9" ht="12.75">
      <c r="A981" s="1"/>
      <c r="B981" s="1"/>
      <c r="C981" s="1"/>
      <c r="D981" s="1"/>
      <c r="E981" s="1"/>
      <c r="F981" s="1"/>
      <c r="G981" s="1"/>
      <c r="H981" s="1"/>
      <c r="I981" s="1"/>
    </row>
    <row r="982" spans="1:9" ht="12.75">
      <c r="A982" s="1"/>
      <c r="B982" s="1"/>
      <c r="C982" s="1"/>
      <c r="D982" s="1"/>
      <c r="E982" s="1"/>
      <c r="F982" s="1"/>
      <c r="G982" s="1"/>
      <c r="H982" s="1"/>
      <c r="I982" s="1"/>
    </row>
    <row r="983" spans="1:9" ht="12.75">
      <c r="A983" s="1"/>
      <c r="B983" s="1"/>
      <c r="C983" s="1"/>
      <c r="D983" s="1"/>
      <c r="E983" s="1"/>
      <c r="F983" s="1"/>
      <c r="G983" s="1"/>
      <c r="H983" s="1"/>
      <c r="I983" s="1"/>
    </row>
    <row r="984" spans="1:9" ht="12.75">
      <c r="A984" s="1"/>
      <c r="B984" s="1"/>
      <c r="C984" s="1"/>
      <c r="D984" s="1"/>
      <c r="E984" s="1"/>
      <c r="F984" s="1"/>
      <c r="G984" s="1"/>
      <c r="H984" s="1"/>
      <c r="I984" s="1"/>
    </row>
    <row r="985" spans="1:9" ht="12.75">
      <c r="A985" s="1"/>
      <c r="B985" s="1"/>
      <c r="C985" s="1"/>
      <c r="D985" s="1"/>
      <c r="E985" s="1"/>
      <c r="F985" s="1"/>
      <c r="G985" s="1"/>
      <c r="H985" s="1"/>
      <c r="I985" s="1"/>
    </row>
    <row r="986" spans="1:9" ht="12.75">
      <c r="A986" s="1"/>
      <c r="B986" s="1"/>
      <c r="C986" s="1"/>
      <c r="D986" s="1"/>
      <c r="E986" s="1"/>
      <c r="F986" s="1"/>
      <c r="G986" s="1"/>
      <c r="H986" s="1"/>
      <c r="I986" s="1"/>
    </row>
    <row r="987" spans="1:9" ht="12.75">
      <c r="A987" s="1"/>
      <c r="B987" s="1"/>
      <c r="C987" s="1"/>
      <c r="D987" s="1"/>
      <c r="E987" s="1"/>
      <c r="F987" s="1"/>
      <c r="G987" s="1"/>
      <c r="H987" s="1"/>
      <c r="I987" s="1"/>
    </row>
    <row r="988" spans="1:9" ht="12.75">
      <c r="A988" s="1"/>
      <c r="B988" s="1"/>
      <c r="C988" s="1"/>
      <c r="D988" s="1"/>
      <c r="E988" s="1"/>
      <c r="F988" s="1"/>
      <c r="G988" s="1"/>
      <c r="H988" s="1"/>
      <c r="I988" s="1"/>
    </row>
    <row r="989" spans="1:9" ht="12.75">
      <c r="A989" s="1"/>
      <c r="B989" s="1"/>
      <c r="C989" s="1"/>
      <c r="D989" s="1"/>
      <c r="E989" s="1"/>
      <c r="F989" s="1"/>
      <c r="G989" s="1"/>
      <c r="H989" s="1"/>
      <c r="I989" s="1"/>
    </row>
    <row r="990" spans="1:9" ht="12.75">
      <c r="A990" s="1"/>
      <c r="B990" s="1"/>
      <c r="C990" s="1"/>
      <c r="D990" s="1"/>
      <c r="E990" s="1"/>
      <c r="F990" s="1"/>
      <c r="G990" s="1"/>
      <c r="H990" s="1"/>
      <c r="I990" s="1"/>
    </row>
    <row r="991" spans="1:9" ht="12.75">
      <c r="A991" s="1"/>
      <c r="B991" s="1"/>
      <c r="C991" s="1"/>
      <c r="D991" s="1"/>
      <c r="E991" s="1"/>
      <c r="F991" s="1"/>
      <c r="G991" s="1"/>
      <c r="H991" s="1"/>
      <c r="I991" s="1"/>
    </row>
  </sheetData>
  <mergeCells count="15">
    <mergeCell ref="B30:H30"/>
    <mergeCell ref="B50:H50"/>
    <mergeCell ref="B34:H34"/>
    <mergeCell ref="B38:H38"/>
    <mergeCell ref="B42:H42"/>
    <mergeCell ref="B46:H46"/>
    <mergeCell ref="B25:H25"/>
    <mergeCell ref="B27:B28"/>
    <mergeCell ref="C27:C28"/>
    <mergeCell ref="B12:H12"/>
    <mergeCell ref="B16:H16"/>
    <mergeCell ref="B21:H21"/>
    <mergeCell ref="B1:H1"/>
    <mergeCell ref="B2:H2"/>
    <mergeCell ref="B7:H7"/>
  </mergeCells>
  <hyperlinks>
    <hyperlink ref="G10" r:id="rId1"/>
  </hyperlinks>
  <printOptions horizontalCentered="1" gridLines="1"/>
  <pageMargins left="0.7" right="0.7" top="0.75" bottom="0.75" header="0" footer="0"/>
  <pageSetup paperSize="9" pageOrder="overThenDown" orientation="portrait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K989"/>
  <sheetViews>
    <sheetView workbookViewId="0">
      <selection activeCell="J3" sqref="J1:P1048576"/>
    </sheetView>
  </sheetViews>
  <sheetFormatPr defaultColWidth="14.42578125" defaultRowHeight="15.75" customHeight="1" outlineLevelRow="1"/>
  <cols>
    <col min="1" max="1" width="6.5703125" customWidth="1"/>
    <col min="2" max="2" width="10.140625" customWidth="1"/>
    <col min="4" max="4" width="19" customWidth="1"/>
    <col min="5" max="5" width="23.7109375" customWidth="1"/>
    <col min="6" max="6" width="29.42578125" customWidth="1"/>
    <col min="7" max="7" width="38.85546875" customWidth="1"/>
    <col min="8" max="8" width="28.28515625" customWidth="1"/>
    <col min="9" max="9" width="9.7109375" customWidth="1"/>
    <col min="10" max="10" width="11.42578125" customWidth="1"/>
  </cols>
  <sheetData>
    <row r="1" spans="1:11" ht="32.25" customHeight="1">
      <c r="A1" s="1"/>
      <c r="B1" s="842" t="s">
        <v>597</v>
      </c>
      <c r="C1" s="836"/>
      <c r="D1" s="836"/>
      <c r="E1" s="836"/>
      <c r="F1" s="836"/>
      <c r="G1" s="836"/>
      <c r="H1" s="837"/>
      <c r="I1" s="1"/>
      <c r="J1" s="4"/>
      <c r="K1" s="1"/>
    </row>
    <row r="2" spans="1:11" ht="18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  <c r="J2" s="9"/>
      <c r="K2" s="1"/>
    </row>
    <row r="3" spans="1:11" ht="25.5">
      <c r="A3" s="1"/>
      <c r="B3" s="13" t="s">
        <v>11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17</v>
      </c>
      <c r="H3" s="13" t="s">
        <v>18</v>
      </c>
      <c r="I3" s="1"/>
      <c r="J3" s="15"/>
      <c r="K3" s="1"/>
    </row>
    <row r="4" spans="1:11" ht="38.25">
      <c r="A4" s="189"/>
      <c r="B4" s="13" t="s">
        <v>29</v>
      </c>
      <c r="C4" s="13" t="s">
        <v>30</v>
      </c>
      <c r="D4" s="20" t="s">
        <v>598</v>
      </c>
      <c r="E4" s="31" t="s">
        <v>599</v>
      </c>
      <c r="F4" s="23" t="s">
        <v>600</v>
      </c>
      <c r="G4" s="65" t="s">
        <v>601</v>
      </c>
      <c r="H4" s="23" t="s">
        <v>602</v>
      </c>
      <c r="I4" s="1"/>
      <c r="J4" s="24"/>
      <c r="K4" s="1"/>
    </row>
    <row r="5" spans="1:11" ht="89.25">
      <c r="A5" s="189"/>
      <c r="B5" s="13" t="s">
        <v>77</v>
      </c>
      <c r="C5" s="13" t="s">
        <v>79</v>
      </c>
      <c r="D5" s="23" t="s">
        <v>603</v>
      </c>
      <c r="E5" s="20" t="s">
        <v>604</v>
      </c>
      <c r="F5" s="23" t="s">
        <v>372</v>
      </c>
      <c r="G5" s="61" t="str">
        <f>HYPERLINK("https://resh.edu.ru/subject/lesson/4282/start/220631/","Посмотреть урок в РЭШ; выполнить тренировочные задания.
Если нет возможности, то изучить правило на стр.101 в учебнике; упр. 172, стр. 101. 
Если необходимо, связь с учителем через аудио сообщения или сообщения в viber
")</f>
        <v xml:space="preserve">Посмотреть урок в РЭШ; выполнить тренировочные задания.
Если нет возможности, то изучить правило на стр.101 в учебнике; упр. 172, стр. 101. 
Если необходимо, связь с учителем через аудио сообщения или сообщения в viber
</v>
      </c>
      <c r="H5" s="23" t="s">
        <v>605</v>
      </c>
      <c r="I5" s="1"/>
      <c r="J5" s="24"/>
      <c r="K5" s="1"/>
    </row>
    <row r="6" spans="1:11" ht="76.5">
      <c r="A6" s="189"/>
      <c r="B6" s="13" t="s">
        <v>99</v>
      </c>
      <c r="C6" s="13" t="s">
        <v>101</v>
      </c>
      <c r="D6" s="23" t="s">
        <v>603</v>
      </c>
      <c r="E6" s="20" t="s">
        <v>606</v>
      </c>
      <c r="F6" s="23" t="s">
        <v>607</v>
      </c>
      <c r="G6" s="61" t="str">
        <f>HYPERLINK("https://www.youtube.com/watch?time_continue=1&amp;v=Wi_aoYtVCAM&amp;feature=emb_logo","Посмотреть видео урок; работать по нему.
Если нет возможности, изучить стр. 90 в учебнике
Для всех: выполнить №2,6 стр.90
Если необходимо, связь с учителем через аудио сообщения или сообщения в viber")</f>
        <v>Посмотреть видео урок; работать по нему.
Если нет возможности, изучить стр. 90 в учебнике
Для всех: выполнить №2,6 стр.90
Если необходимо, связь с учителем через аудио сообщения или сообщения в viber</v>
      </c>
      <c r="H6" s="23" t="s">
        <v>608</v>
      </c>
      <c r="I6" s="1"/>
      <c r="J6" s="24"/>
      <c r="K6" s="1"/>
    </row>
    <row r="7" spans="1:11" ht="12.75" customHeight="1">
      <c r="A7" s="1"/>
      <c r="B7" s="838" t="s">
        <v>128</v>
      </c>
      <c r="C7" s="836"/>
      <c r="D7" s="836"/>
      <c r="E7" s="836"/>
      <c r="F7" s="836"/>
      <c r="G7" s="836"/>
      <c r="H7" s="837"/>
      <c r="I7" s="1"/>
      <c r="J7" s="43"/>
      <c r="K7" s="1"/>
    </row>
    <row r="8" spans="1:11" ht="38.25">
      <c r="A8" s="189"/>
      <c r="B8" s="13" t="s">
        <v>142</v>
      </c>
      <c r="C8" s="13" t="s">
        <v>145</v>
      </c>
      <c r="D8" s="23" t="s">
        <v>31</v>
      </c>
      <c r="E8" s="20" t="s">
        <v>609</v>
      </c>
      <c r="F8" s="23" t="s">
        <v>610</v>
      </c>
      <c r="G8" s="61" t="str">
        <f>HYPERLINK("https://www.youtube.com/watch?v=_ZU-KQuOcL4","Посмотреть видео урок")</f>
        <v>Посмотреть видео урок</v>
      </c>
      <c r="H8" s="23" t="s">
        <v>380</v>
      </c>
      <c r="I8" s="1"/>
      <c r="J8" s="24"/>
      <c r="K8" s="1"/>
    </row>
    <row r="9" spans="1:11" ht="25.5">
      <c r="A9" s="1"/>
      <c r="B9" s="13" t="s">
        <v>166</v>
      </c>
      <c r="C9" s="13" t="s">
        <v>167</v>
      </c>
      <c r="D9" s="23" t="s">
        <v>31</v>
      </c>
      <c r="E9" s="53" t="s">
        <v>611</v>
      </c>
      <c r="F9" s="20" t="s">
        <v>425</v>
      </c>
      <c r="G9" s="197" t="s">
        <v>426</v>
      </c>
      <c r="H9" s="23" t="s">
        <v>428</v>
      </c>
      <c r="I9" s="1"/>
      <c r="J9" s="24"/>
      <c r="K9" s="1"/>
    </row>
    <row r="10" spans="1:11" ht="18" customHeight="1">
      <c r="A10" s="1"/>
      <c r="B10" s="835" t="s">
        <v>219</v>
      </c>
      <c r="C10" s="836"/>
      <c r="D10" s="836"/>
      <c r="E10" s="836"/>
      <c r="F10" s="836"/>
      <c r="G10" s="836"/>
      <c r="H10" s="837"/>
      <c r="I10" s="1"/>
      <c r="J10" s="240"/>
      <c r="K10" s="1"/>
    </row>
    <row r="11" spans="1:11" ht="38.25">
      <c r="A11" s="215"/>
      <c r="B11" s="13" t="s">
        <v>29</v>
      </c>
      <c r="C11" s="13" t="s">
        <v>30</v>
      </c>
      <c r="D11" s="20" t="s">
        <v>612</v>
      </c>
      <c r="E11" s="73" t="s">
        <v>613</v>
      </c>
      <c r="F11" s="32" t="s">
        <v>614</v>
      </c>
      <c r="G11" s="193" t="str">
        <f>HYPERLINK("https://yandex.ru/video/preview/?filmId=118755767559414065&amp;path=wizard&amp;text=путешествие+по+москве+видеоурок+2+класс+окружающий+мир+плешаков","Посмотреть видео урок; изучить стр. 100-101 в учебнике.")</f>
        <v>Посмотреть видео урок; изучить стр. 100-101 в учебнике.</v>
      </c>
      <c r="H11" s="32" t="s">
        <v>615</v>
      </c>
      <c r="I11" s="1"/>
      <c r="J11" s="77"/>
      <c r="K11" s="1"/>
    </row>
    <row r="12" spans="1:11" ht="38.25">
      <c r="A12" s="215"/>
      <c r="B12" s="13" t="s">
        <v>77</v>
      </c>
      <c r="C12" s="13" t="s">
        <v>79</v>
      </c>
      <c r="D12" s="32" t="s">
        <v>616</v>
      </c>
      <c r="E12" s="73" t="s">
        <v>617</v>
      </c>
      <c r="F12" s="32" t="s">
        <v>372</v>
      </c>
      <c r="G12" s="241" t="s">
        <v>618</v>
      </c>
      <c r="H12" s="32" t="s">
        <v>619</v>
      </c>
      <c r="I12" s="1"/>
      <c r="J12" s="77"/>
      <c r="K12" s="1"/>
    </row>
    <row r="13" spans="1:11" ht="38.25">
      <c r="A13" s="215"/>
      <c r="B13" s="13" t="s">
        <v>99</v>
      </c>
      <c r="C13" s="13" t="s">
        <v>101</v>
      </c>
      <c r="D13" s="32" t="s">
        <v>616</v>
      </c>
      <c r="E13" s="73" t="s">
        <v>620</v>
      </c>
      <c r="F13" s="32" t="s">
        <v>621</v>
      </c>
      <c r="G13" s="188" t="s">
        <v>622</v>
      </c>
      <c r="H13" s="32" t="s">
        <v>623</v>
      </c>
      <c r="I13" s="1"/>
      <c r="J13" s="77"/>
      <c r="K13" s="1"/>
    </row>
    <row r="14" spans="1:11" ht="12.75" customHeight="1">
      <c r="A14" s="1"/>
      <c r="B14" s="838" t="s">
        <v>128</v>
      </c>
      <c r="C14" s="836"/>
      <c r="D14" s="836"/>
      <c r="E14" s="836"/>
      <c r="F14" s="836"/>
      <c r="G14" s="836"/>
      <c r="H14" s="837"/>
      <c r="I14" s="1"/>
      <c r="J14" s="43"/>
      <c r="K14" s="1"/>
    </row>
    <row r="15" spans="1:11" ht="42" customHeight="1">
      <c r="A15" s="1"/>
      <c r="B15" s="13" t="s">
        <v>142</v>
      </c>
      <c r="C15" s="13" t="s">
        <v>145</v>
      </c>
      <c r="D15" s="32" t="s">
        <v>624</v>
      </c>
      <c r="E15" s="191" t="s">
        <v>625</v>
      </c>
      <c r="F15" s="32" t="s">
        <v>626</v>
      </c>
      <c r="G15" s="188" t="s">
        <v>627</v>
      </c>
      <c r="H15" s="188" t="s">
        <v>380</v>
      </c>
      <c r="I15" s="1"/>
      <c r="J15" s="182"/>
      <c r="K15" s="1"/>
    </row>
    <row r="16" spans="1:11" ht="38.25">
      <c r="A16" s="215"/>
      <c r="B16" s="13" t="s">
        <v>166</v>
      </c>
      <c r="C16" s="13" t="s">
        <v>167</v>
      </c>
      <c r="D16" s="32" t="s">
        <v>628</v>
      </c>
      <c r="E16" s="74" t="s">
        <v>629</v>
      </c>
      <c r="F16" s="32" t="s">
        <v>630</v>
      </c>
      <c r="G16" s="188" t="s">
        <v>631</v>
      </c>
      <c r="H16" s="32" t="s">
        <v>380</v>
      </c>
      <c r="I16" s="1"/>
      <c r="J16" s="77"/>
      <c r="K16" s="1"/>
    </row>
    <row r="17" spans="1:11" ht="38.25">
      <c r="A17" s="1"/>
      <c r="B17" s="13" t="s">
        <v>187</v>
      </c>
      <c r="C17" s="13" t="s">
        <v>189</v>
      </c>
      <c r="D17" s="32" t="s">
        <v>81</v>
      </c>
      <c r="E17" s="121" t="s">
        <v>632</v>
      </c>
      <c r="F17" s="32" t="s">
        <v>488</v>
      </c>
      <c r="G17" s="32" t="s">
        <v>489</v>
      </c>
      <c r="H17" s="32" t="s">
        <v>380</v>
      </c>
      <c r="I17" s="1"/>
      <c r="J17" s="77"/>
      <c r="K17" s="1"/>
    </row>
    <row r="18" spans="1:11" ht="18" customHeight="1">
      <c r="A18" s="1"/>
      <c r="B18" s="835" t="s">
        <v>252</v>
      </c>
      <c r="C18" s="836"/>
      <c r="D18" s="836"/>
      <c r="E18" s="836"/>
      <c r="F18" s="836"/>
      <c r="G18" s="836"/>
      <c r="H18" s="837"/>
      <c r="I18" s="1"/>
      <c r="J18" s="9"/>
      <c r="K18" s="1"/>
    </row>
    <row r="19" spans="1:11" ht="28.5" customHeight="1">
      <c r="A19" s="1"/>
      <c r="B19" s="13" t="s">
        <v>29</v>
      </c>
      <c r="C19" s="13" t="s">
        <v>30</v>
      </c>
      <c r="D19" s="73" t="s">
        <v>633</v>
      </c>
      <c r="E19" s="242" t="s">
        <v>634</v>
      </c>
      <c r="F19" s="32" t="s">
        <v>635</v>
      </c>
      <c r="G19" s="40" t="s">
        <v>636</v>
      </c>
      <c r="H19" s="188" t="s">
        <v>380</v>
      </c>
      <c r="I19" s="1"/>
      <c r="J19" s="182"/>
      <c r="K19" s="1"/>
    </row>
    <row r="20" spans="1:11" ht="38.25">
      <c r="A20" s="215"/>
      <c r="B20" s="13" t="s">
        <v>77</v>
      </c>
      <c r="C20" s="13" t="s">
        <v>79</v>
      </c>
      <c r="D20" s="32" t="s">
        <v>633</v>
      </c>
      <c r="E20" s="73" t="s">
        <v>637</v>
      </c>
      <c r="F20" s="32" t="s">
        <v>638</v>
      </c>
      <c r="G20" s="73" t="s">
        <v>639</v>
      </c>
      <c r="H20" s="23" t="s">
        <v>380</v>
      </c>
      <c r="I20" s="1"/>
      <c r="J20" s="24"/>
      <c r="K20" s="1"/>
    </row>
    <row r="21" spans="1:11" ht="89.25">
      <c r="A21" s="215"/>
      <c r="B21" s="13" t="s">
        <v>99</v>
      </c>
      <c r="C21" s="13" t="s">
        <v>101</v>
      </c>
      <c r="D21" s="32" t="s">
        <v>603</v>
      </c>
      <c r="E21" s="73" t="s">
        <v>640</v>
      </c>
      <c r="F21" s="32" t="s">
        <v>502</v>
      </c>
      <c r="G21" s="96" t="str">
        <f>HYPERLINK("https://resh.edu.ru/subject/lesson/6214/start/214582/","Посмотреть видео урок РЭШ; выполнить тренировочные задания.
Если нет возможности, изучить №1 на стр. 92 в учебнике.
Для всех: №3, стр. 92 учебник
Если необходимо, связь с учителем через аудио сообщения или сообщения в viber")</f>
        <v>Посмотреть видео урок РЭШ; выполнить тренировочные задания.
Если нет возможности, изучить №1 на стр. 92 в учебнике.
Для всех: №3, стр. 92 учебник
Если необходимо, связь с учителем через аудио сообщения или сообщения в viber</v>
      </c>
      <c r="H21" s="23" t="s">
        <v>641</v>
      </c>
      <c r="I21" s="1"/>
      <c r="J21" s="24"/>
      <c r="K21" s="1"/>
    </row>
    <row r="22" spans="1:11" ht="12.75" customHeight="1">
      <c r="A22" s="1"/>
      <c r="B22" s="838" t="s">
        <v>128</v>
      </c>
      <c r="C22" s="836"/>
      <c r="D22" s="836"/>
      <c r="E22" s="836"/>
      <c r="F22" s="836"/>
      <c r="G22" s="836"/>
      <c r="H22" s="837"/>
      <c r="I22" s="1"/>
      <c r="J22" s="43"/>
      <c r="K22" s="1"/>
    </row>
    <row r="23" spans="1:11" ht="38.25">
      <c r="A23" s="215"/>
      <c r="B23" s="13" t="s">
        <v>142</v>
      </c>
      <c r="C23" s="13" t="s">
        <v>145</v>
      </c>
      <c r="D23" s="32" t="s">
        <v>642</v>
      </c>
      <c r="E23" s="73" t="s">
        <v>643</v>
      </c>
      <c r="F23" s="32" t="s">
        <v>390</v>
      </c>
      <c r="G23" s="243" t="s">
        <v>644</v>
      </c>
      <c r="H23" s="23" t="s">
        <v>645</v>
      </c>
      <c r="I23" s="1"/>
      <c r="J23" s="24"/>
      <c r="K23" s="1"/>
    </row>
    <row r="24" spans="1:11" ht="38.25">
      <c r="A24" s="215"/>
      <c r="B24" s="13" t="s">
        <v>166</v>
      </c>
      <c r="C24" s="13" t="s">
        <v>167</v>
      </c>
      <c r="D24" s="32" t="s">
        <v>421</v>
      </c>
      <c r="E24" s="244" t="s">
        <v>646</v>
      </c>
      <c r="F24" s="137" t="s">
        <v>423</v>
      </c>
      <c r="G24" s="245" t="str">
        <f>HYPERLINK("https://drive.google.com/drive/u/0/folders/1panrgw9GEA_Nf5LQoP8IftWIOvrt-5AU","Работа по видео уроку от учителя.
Если необходимо, связь с учителем аудио 
сообщениями или сообщениями в Viber")</f>
        <v>Работа по видео уроку от учителя.
Если необходимо, связь с учителем аудио 
сообщениями или сообщениями в Viber</v>
      </c>
      <c r="H24" s="30" t="s">
        <v>427</v>
      </c>
      <c r="I24" s="1"/>
      <c r="J24" s="24"/>
      <c r="K24" s="1"/>
    </row>
    <row r="25" spans="1:11" ht="38.25" collapsed="1">
      <c r="A25" s="215"/>
      <c r="B25" s="176" t="s">
        <v>187</v>
      </c>
      <c r="C25" s="176" t="s">
        <v>189</v>
      </c>
      <c r="D25" s="32" t="s">
        <v>648</v>
      </c>
      <c r="E25" s="244" t="s">
        <v>649</v>
      </c>
      <c r="F25" s="137" t="s">
        <v>194</v>
      </c>
      <c r="G25" s="246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25" s="23" t="s">
        <v>650</v>
      </c>
      <c r="I25" s="1"/>
      <c r="J25" s="24"/>
      <c r="K25" s="1"/>
    </row>
    <row r="26" spans="1:11" ht="59.25" hidden="1" customHeight="1" outlineLevel="1">
      <c r="A26" s="215"/>
      <c r="B26" s="13"/>
      <c r="C26" s="13"/>
      <c r="D26" s="32" t="s">
        <v>421</v>
      </c>
      <c r="E26" s="32" t="s">
        <v>651</v>
      </c>
      <c r="F26" s="32" t="s">
        <v>652</v>
      </c>
      <c r="G26" s="32" t="s">
        <v>653</v>
      </c>
      <c r="H26" s="137" t="s">
        <v>654</v>
      </c>
      <c r="I26" s="1"/>
      <c r="J26" s="118"/>
      <c r="K26" s="1"/>
    </row>
    <row r="27" spans="1:11" ht="40.5" hidden="1" customHeight="1" outlineLevel="1">
      <c r="A27" s="1"/>
      <c r="B27" s="13" t="s">
        <v>187</v>
      </c>
      <c r="C27" s="13" t="s">
        <v>189</v>
      </c>
      <c r="D27" s="32" t="s">
        <v>658</v>
      </c>
      <c r="E27" s="248" t="s">
        <v>659</v>
      </c>
      <c r="F27" s="32" t="s">
        <v>194</v>
      </c>
      <c r="G27" s="193" t="str">
        <f>HYPERLINK("https://www.youtube.com/watch?v=zOhRcob-HBs","Выполнить партерную гимнастику
https://www.youtube.com/watch?v=zOhRcob-HBs")</f>
        <v>Выполнить партерную гимнастику
https://www.youtube.com/watch?v=zOhRcob-HBs</v>
      </c>
      <c r="H27" s="32" t="s">
        <v>55</v>
      </c>
      <c r="I27" s="1"/>
      <c r="J27" s="77"/>
      <c r="K27" s="1"/>
    </row>
    <row r="28" spans="1:11" ht="18" customHeight="1">
      <c r="A28" s="1"/>
      <c r="B28" s="835" t="s">
        <v>354</v>
      </c>
      <c r="C28" s="836"/>
      <c r="D28" s="836"/>
      <c r="E28" s="836"/>
      <c r="F28" s="836"/>
      <c r="G28" s="836"/>
      <c r="H28" s="837"/>
      <c r="I28" s="1"/>
      <c r="J28" s="9"/>
      <c r="K28" s="1"/>
    </row>
    <row r="29" spans="1:11" ht="25.5">
      <c r="A29" s="1"/>
      <c r="B29" s="13" t="s">
        <v>29</v>
      </c>
      <c r="C29" s="13" t="s">
        <v>30</v>
      </c>
      <c r="D29" s="32" t="s">
        <v>31</v>
      </c>
      <c r="E29" s="73" t="s">
        <v>666</v>
      </c>
      <c r="F29" s="32" t="s">
        <v>667</v>
      </c>
      <c r="G29" s="78" t="s">
        <v>668</v>
      </c>
      <c r="H29" s="188" t="s">
        <v>380</v>
      </c>
      <c r="I29" s="1"/>
      <c r="J29" s="182"/>
      <c r="K29" s="1"/>
    </row>
    <row r="30" spans="1:11" ht="51">
      <c r="A30" s="215"/>
      <c r="B30" s="13" t="s">
        <v>77</v>
      </c>
      <c r="C30" s="13" t="s">
        <v>79</v>
      </c>
      <c r="D30" s="32" t="s">
        <v>671</v>
      </c>
      <c r="E30" s="73" t="s">
        <v>673</v>
      </c>
      <c r="F30" s="32" t="s">
        <v>502</v>
      </c>
      <c r="G30" s="40" t="s">
        <v>674</v>
      </c>
      <c r="H30" s="23" t="s">
        <v>675</v>
      </c>
      <c r="I30" s="1"/>
      <c r="J30" s="24"/>
      <c r="K30" s="1"/>
    </row>
    <row r="31" spans="1:11" ht="63.75">
      <c r="A31" s="189" t="s">
        <v>352</v>
      </c>
      <c r="B31" s="13" t="s">
        <v>99</v>
      </c>
      <c r="C31" s="13" t="s">
        <v>101</v>
      </c>
      <c r="D31" s="32" t="s">
        <v>678</v>
      </c>
      <c r="E31" s="73" t="s">
        <v>679</v>
      </c>
      <c r="F31" s="32" t="s">
        <v>680</v>
      </c>
      <c r="G31" s="96" t="str">
        <f>HYPERLINK("https://yandex.ru/video/preview/?filmId=9449820222045013549&amp;path=wizard&amp;text=текст-рассуждение+2+класс+школа+россии","Посмотреть видео урок. Выполнить упр. 180, стр. 105.
Если необходимо, связь с учителем аудио сообщениями или сообщениями в Viber")</f>
        <v>Посмотреть видео урок. Выполнить упр. 180, стр. 105.
Если необходимо, связь с учителем аудио сообщениями или сообщениями в Viber</v>
      </c>
      <c r="H31" s="23" t="s">
        <v>681</v>
      </c>
      <c r="I31" s="1"/>
      <c r="J31" s="24"/>
      <c r="K31" s="1"/>
    </row>
    <row r="32" spans="1:11" ht="12.75" customHeight="1">
      <c r="A32" s="1"/>
      <c r="B32" s="838" t="s">
        <v>128</v>
      </c>
      <c r="C32" s="836"/>
      <c r="D32" s="836"/>
      <c r="E32" s="836"/>
      <c r="F32" s="836"/>
      <c r="G32" s="836"/>
      <c r="H32" s="837"/>
      <c r="I32" s="1"/>
      <c r="J32" s="43"/>
      <c r="K32" s="1"/>
    </row>
    <row r="33" spans="1:11" ht="38.25">
      <c r="A33" s="189"/>
      <c r="B33" s="13" t="s">
        <v>142</v>
      </c>
      <c r="C33" s="13" t="s">
        <v>145</v>
      </c>
      <c r="D33" s="32" t="s">
        <v>81</v>
      </c>
      <c r="E33" s="73" t="s">
        <v>685</v>
      </c>
      <c r="F33" s="32" t="s">
        <v>638</v>
      </c>
      <c r="G33" s="40" t="s">
        <v>687</v>
      </c>
      <c r="H33" s="109" t="s">
        <v>688</v>
      </c>
      <c r="I33" s="1"/>
      <c r="J33" s="119"/>
      <c r="K33" s="1"/>
    </row>
    <row r="34" spans="1:11" ht="38.25">
      <c r="A34" s="215"/>
      <c r="B34" s="847" t="s">
        <v>166</v>
      </c>
      <c r="C34" s="847" t="s">
        <v>167</v>
      </c>
      <c r="D34" s="32" t="s">
        <v>421</v>
      </c>
      <c r="E34" s="73" t="s">
        <v>690</v>
      </c>
      <c r="F34" s="32" t="s">
        <v>691</v>
      </c>
      <c r="G34" s="251" t="str">
        <f t="shared" ref="G34:G35" si="0">HYPERLINK("https://drive.google.com/drive/u/0/folders/1panrgw9GEA_Nf5LQoP8IftWIOvrt-5AU","Работа по видео уроку от учителя.
Если необходимо, связь с учителем аудио сообщениями или сообщениями в Viber")</f>
        <v>Работа по видео уроку от учителя.
Если необходимо, связь с учителем аудио сообщениями или сообщениями в Viber</v>
      </c>
      <c r="H34" s="30" t="s">
        <v>515</v>
      </c>
      <c r="I34" s="1"/>
      <c r="J34" s="24"/>
      <c r="K34" s="1"/>
    </row>
    <row r="35" spans="1:11" ht="51">
      <c r="A35" s="215"/>
      <c r="B35" s="848"/>
      <c r="C35" s="848"/>
      <c r="D35" s="32" t="s">
        <v>421</v>
      </c>
      <c r="E35" s="73" t="s">
        <v>695</v>
      </c>
      <c r="F35" s="32" t="s">
        <v>691</v>
      </c>
      <c r="G35" s="252" t="str">
        <f t="shared" si="0"/>
        <v>Работа по видео уроку от учителя.
Если необходимо, связь с учителем аудио сообщениями или сообщениями в Viber</v>
      </c>
      <c r="H35" s="253" t="s">
        <v>515</v>
      </c>
      <c r="I35" s="1"/>
      <c r="J35" s="119"/>
      <c r="K35" s="1"/>
    </row>
    <row r="36" spans="1:11" ht="52.5" customHeight="1">
      <c r="A36" s="189"/>
      <c r="B36" s="13" t="s">
        <v>187</v>
      </c>
      <c r="C36" s="13" t="s">
        <v>189</v>
      </c>
      <c r="D36" s="32" t="s">
        <v>81</v>
      </c>
      <c r="E36" s="194" t="s">
        <v>701</v>
      </c>
      <c r="F36" s="32" t="s">
        <v>702</v>
      </c>
      <c r="G36" s="193" t="str">
        <f>HYPERLINK("https://olympiads.uchi.ru/teachers/passed_olympiads?_ga=2.191421219.809240939.1587912955-236423730.1585672195#full","Выбрать любую олимпиаду на сайте Учи.ру, выполнить её и прислать скриншот о прохождении учителю сообщением")</f>
        <v>Выбрать любую олимпиаду на сайте Учи.ру, выполнить её и прислать скриншот о прохождении учителю сообщением</v>
      </c>
      <c r="H36" s="32" t="s">
        <v>55</v>
      </c>
      <c r="I36" s="1"/>
      <c r="J36" s="77"/>
      <c r="K36" s="1"/>
    </row>
    <row r="37" spans="1:11" ht="39.75" customHeight="1">
      <c r="A37" s="189"/>
      <c r="B37" s="13" t="s">
        <v>433</v>
      </c>
      <c r="C37" s="13" t="s">
        <v>434</v>
      </c>
      <c r="D37" s="32" t="s">
        <v>81</v>
      </c>
      <c r="E37" s="194" t="s">
        <v>707</v>
      </c>
      <c r="F37" s="36" t="s">
        <v>708</v>
      </c>
      <c r="G37" s="36" t="s">
        <v>709</v>
      </c>
      <c r="H37" s="32" t="s">
        <v>55</v>
      </c>
      <c r="I37" s="1"/>
      <c r="J37" s="77"/>
      <c r="K37" s="1"/>
    </row>
    <row r="38" spans="1:11" ht="18" customHeight="1">
      <c r="A38" s="1"/>
      <c r="B38" s="835"/>
      <c r="C38" s="836"/>
      <c r="D38" s="836"/>
      <c r="E38" s="836"/>
      <c r="F38" s="836"/>
      <c r="G38" s="836"/>
      <c r="H38" s="837"/>
      <c r="I38" s="1"/>
      <c r="J38" s="9"/>
      <c r="K38" s="1"/>
    </row>
    <row r="39" spans="1:11" ht="12.75">
      <c r="A39" s="189"/>
      <c r="B39" s="15"/>
      <c r="C39" s="15"/>
      <c r="D39" s="77"/>
      <c r="E39" s="77"/>
      <c r="F39" s="77"/>
      <c r="G39" s="181"/>
      <c r="H39" s="77"/>
      <c r="I39" s="1"/>
      <c r="J39" s="77"/>
      <c r="K39" s="1"/>
    </row>
    <row r="40" spans="1:11" ht="12.75">
      <c r="A40" s="215"/>
      <c r="B40" s="15"/>
      <c r="C40" s="15"/>
      <c r="D40" s="77"/>
      <c r="E40" s="77"/>
      <c r="F40" s="77"/>
      <c r="G40" s="182"/>
      <c r="H40" s="24"/>
      <c r="I40" s="1"/>
      <c r="J40" s="24"/>
      <c r="K40" s="1"/>
    </row>
    <row r="41" spans="1:11" ht="12.75">
      <c r="A41" s="215"/>
      <c r="B41" s="15"/>
      <c r="C41" s="15"/>
      <c r="D41" s="77"/>
      <c r="E41" s="77"/>
      <c r="F41" s="77"/>
      <c r="G41" s="182"/>
      <c r="H41" s="24"/>
      <c r="I41" s="1"/>
      <c r="J41" s="24"/>
      <c r="K41" s="1"/>
    </row>
    <row r="42" spans="1:11" ht="12.75" customHeight="1">
      <c r="A42" s="1"/>
      <c r="B42" s="839"/>
      <c r="C42" s="840"/>
      <c r="D42" s="840"/>
      <c r="E42" s="840"/>
      <c r="F42" s="840"/>
      <c r="G42" s="840"/>
      <c r="H42" s="840"/>
      <c r="I42" s="1"/>
      <c r="J42" s="43"/>
      <c r="K42" s="1"/>
    </row>
    <row r="43" spans="1:11" ht="12.75">
      <c r="A43" s="189"/>
      <c r="B43" s="15"/>
      <c r="C43" s="15"/>
      <c r="D43" s="77"/>
      <c r="E43" s="77"/>
      <c r="F43" s="77"/>
      <c r="G43" s="182"/>
      <c r="H43" s="24"/>
      <c r="I43" s="1"/>
      <c r="J43" s="24"/>
      <c r="K43" s="1"/>
    </row>
    <row r="44" spans="1:11" ht="12.75">
      <c r="A44" s="189"/>
      <c r="B44" s="15"/>
      <c r="C44" s="15"/>
      <c r="D44" s="77"/>
      <c r="E44" s="205"/>
      <c r="F44" s="77"/>
      <c r="G44" s="258"/>
      <c r="H44" s="24"/>
      <c r="I44" s="1"/>
      <c r="J44" s="24"/>
      <c r="K44" s="1"/>
    </row>
    <row r="45" spans="1:11" ht="39.75" customHeight="1">
      <c r="A45" s="189"/>
      <c r="B45" s="849"/>
      <c r="C45" s="849"/>
      <c r="D45" s="77"/>
      <c r="E45" s="205"/>
      <c r="F45" s="77"/>
      <c r="G45" s="77"/>
      <c r="H45" s="77"/>
      <c r="I45" s="1"/>
      <c r="J45" s="77"/>
      <c r="K45" s="1"/>
    </row>
    <row r="46" spans="1:11" ht="42" customHeight="1">
      <c r="A46" s="189"/>
      <c r="B46" s="840"/>
      <c r="C46" s="840"/>
      <c r="D46" s="77"/>
      <c r="E46" s="205"/>
      <c r="F46" s="77"/>
      <c r="G46" s="259"/>
      <c r="H46" s="77"/>
      <c r="I46" s="1"/>
      <c r="J46" s="77"/>
      <c r="K46" s="1"/>
    </row>
    <row r="47" spans="1:11" ht="33" customHeight="1">
      <c r="A47" s="1"/>
      <c r="B47" s="15"/>
      <c r="C47" s="15"/>
      <c r="D47" s="77"/>
      <c r="E47" s="184"/>
      <c r="F47" s="77"/>
      <c r="G47" s="182"/>
      <c r="H47" s="77"/>
      <c r="I47" s="1"/>
      <c r="J47" s="77"/>
      <c r="K47" s="1"/>
    </row>
    <row r="48" spans="1:11" ht="18" customHeight="1">
      <c r="A48" s="1"/>
      <c r="B48" s="841"/>
      <c r="C48" s="840"/>
      <c r="D48" s="840"/>
      <c r="E48" s="840"/>
      <c r="F48" s="840"/>
      <c r="G48" s="840"/>
      <c r="H48" s="840"/>
      <c r="I48" s="1"/>
      <c r="J48" s="9"/>
      <c r="K48" s="1"/>
    </row>
    <row r="49" spans="1:11" ht="12.75">
      <c r="A49" s="1"/>
      <c r="B49" s="145"/>
      <c r="C49" s="145"/>
      <c r="D49" s="208"/>
      <c r="E49" s="77"/>
      <c r="F49" s="77"/>
      <c r="G49" s="181"/>
      <c r="H49" s="77"/>
      <c r="I49" s="1"/>
      <c r="J49" s="77"/>
      <c r="K49" s="1"/>
    </row>
    <row r="50" spans="1:11" ht="12.75">
      <c r="A50" s="1"/>
      <c r="B50" s="145"/>
      <c r="C50" s="145"/>
      <c r="D50" s="77"/>
      <c r="E50" s="77"/>
      <c r="F50" s="77"/>
      <c r="G50" s="182"/>
      <c r="H50" s="24"/>
      <c r="I50" s="1"/>
      <c r="J50" s="24"/>
      <c r="K50" s="1"/>
    </row>
    <row r="51" spans="1:11" ht="12.75">
      <c r="A51" s="1"/>
      <c r="B51" s="145"/>
      <c r="C51" s="145"/>
      <c r="D51" s="77"/>
      <c r="E51" s="77"/>
      <c r="F51" s="77"/>
      <c r="G51" s="182"/>
      <c r="H51" s="24"/>
      <c r="I51" s="1"/>
      <c r="J51" s="24"/>
      <c r="K51" s="1"/>
    </row>
    <row r="52" spans="1:11" ht="12.75" customHeight="1">
      <c r="A52" s="1"/>
      <c r="B52" s="839"/>
      <c r="C52" s="840"/>
      <c r="D52" s="840"/>
      <c r="E52" s="840"/>
      <c r="F52" s="840"/>
      <c r="G52" s="840"/>
      <c r="H52" s="840"/>
      <c r="I52" s="1"/>
      <c r="J52" s="166"/>
      <c r="K52" s="1"/>
    </row>
    <row r="53" spans="1:11" ht="12.75">
      <c r="A53" s="1"/>
      <c r="B53" s="145"/>
      <c r="C53" s="145"/>
      <c r="D53" s="77"/>
      <c r="E53" s="77"/>
      <c r="F53" s="77"/>
      <c r="G53" s="182"/>
      <c r="H53" s="213"/>
      <c r="I53" s="1"/>
      <c r="J53" s="213"/>
      <c r="K53" s="1"/>
    </row>
    <row r="54" spans="1:11" ht="12.75">
      <c r="A54" s="1"/>
      <c r="B54" s="210"/>
      <c r="C54" s="210"/>
      <c r="D54" s="24"/>
      <c r="E54" s="24"/>
      <c r="F54" s="24"/>
      <c r="G54" s="213"/>
      <c r="H54" s="24"/>
      <c r="I54" s="1"/>
      <c r="J54" s="24"/>
      <c r="K54" s="1"/>
    </row>
    <row r="55" spans="1:11" ht="12.75">
      <c r="A55" s="1"/>
      <c r="B55" s="174"/>
      <c r="C55" s="174"/>
      <c r="D55" s="174"/>
      <c r="E55" s="174"/>
      <c r="F55" s="174"/>
      <c r="G55" s="174"/>
      <c r="H55" s="174"/>
      <c r="I55" s="1"/>
      <c r="J55" s="174"/>
      <c r="K55" s="1"/>
    </row>
    <row r="56" spans="1:11" ht="12.75">
      <c r="A56" s="1"/>
      <c r="B56" s="174"/>
      <c r="C56" s="174"/>
      <c r="D56" s="174"/>
      <c r="E56" s="174"/>
      <c r="F56" s="174"/>
      <c r="G56" s="174"/>
      <c r="H56" s="174"/>
      <c r="I56" s="1"/>
      <c r="J56" s="174"/>
      <c r="K56" s="1"/>
    </row>
    <row r="57" spans="1:11" ht="12.75">
      <c r="A57" s="1"/>
      <c r="B57" s="174"/>
      <c r="C57" s="174"/>
      <c r="D57" s="174"/>
      <c r="E57" s="174"/>
      <c r="F57" s="174"/>
      <c r="G57" s="174"/>
      <c r="H57" s="174"/>
      <c r="I57" s="1"/>
      <c r="J57" s="174"/>
      <c r="K57" s="1"/>
    </row>
    <row r="58" spans="1:11" ht="12.75">
      <c r="A58" s="1"/>
      <c r="B58" s="174"/>
      <c r="C58" s="174"/>
      <c r="D58" s="174"/>
      <c r="E58" s="174"/>
      <c r="F58" s="174"/>
      <c r="G58" s="174"/>
      <c r="H58" s="174"/>
      <c r="I58" s="1"/>
      <c r="J58" s="174"/>
      <c r="K58" s="1"/>
    </row>
    <row r="59" spans="1:11" ht="12.75">
      <c r="A59" s="1"/>
      <c r="B59" s="174"/>
      <c r="C59" s="174"/>
      <c r="D59" s="174"/>
      <c r="E59" s="174"/>
      <c r="F59" s="174"/>
      <c r="G59" s="174"/>
      <c r="H59" s="174"/>
      <c r="I59" s="1"/>
      <c r="J59" s="174"/>
      <c r="K59" s="1"/>
    </row>
    <row r="60" spans="1:11" ht="12.75">
      <c r="A60" s="1"/>
      <c r="B60" s="174"/>
      <c r="C60" s="174"/>
      <c r="D60" s="174"/>
      <c r="E60" s="174"/>
      <c r="F60" s="174"/>
      <c r="G60" s="174"/>
      <c r="H60" s="174"/>
      <c r="I60" s="1"/>
      <c r="J60" s="174"/>
      <c r="K60" s="1"/>
    </row>
    <row r="61" spans="1:11" ht="12.75">
      <c r="A61" s="1"/>
      <c r="B61" s="174"/>
      <c r="C61" s="174"/>
      <c r="D61" s="174"/>
      <c r="E61" s="174"/>
      <c r="F61" s="174"/>
      <c r="G61" s="174"/>
      <c r="H61" s="174"/>
      <c r="I61" s="1"/>
      <c r="J61" s="174"/>
      <c r="K61" s="1"/>
    </row>
    <row r="62" spans="1:11" ht="12.75">
      <c r="A62" s="1"/>
      <c r="B62" s="174"/>
      <c r="C62" s="174"/>
      <c r="D62" s="174"/>
      <c r="E62" s="174"/>
      <c r="F62" s="174"/>
      <c r="G62" s="174"/>
      <c r="H62" s="174"/>
      <c r="I62" s="1"/>
      <c r="J62" s="174"/>
      <c r="K62" s="1"/>
    </row>
    <row r="63" spans="1:11" ht="12.75">
      <c r="A63" s="1"/>
      <c r="B63" s="174"/>
      <c r="C63" s="174"/>
      <c r="D63" s="174"/>
      <c r="E63" s="174"/>
      <c r="F63" s="174"/>
      <c r="G63" s="174"/>
      <c r="H63" s="174"/>
      <c r="I63" s="1"/>
      <c r="J63" s="174"/>
      <c r="K63" s="1"/>
    </row>
    <row r="64" spans="1:11" ht="12.75">
      <c r="A64" s="1"/>
      <c r="B64" s="174"/>
      <c r="C64" s="174"/>
      <c r="D64" s="174"/>
      <c r="E64" s="174"/>
      <c r="F64" s="174"/>
      <c r="G64" s="174"/>
      <c r="H64" s="174"/>
      <c r="I64" s="1"/>
      <c r="J64" s="174"/>
      <c r="K64" s="1"/>
    </row>
    <row r="65" spans="1:11" ht="12.75">
      <c r="A65" s="1"/>
      <c r="B65" s="174"/>
      <c r="C65" s="174"/>
      <c r="D65" s="174"/>
      <c r="E65" s="174"/>
      <c r="F65" s="174"/>
      <c r="G65" s="174"/>
      <c r="H65" s="174"/>
      <c r="I65" s="1"/>
      <c r="J65" s="174"/>
      <c r="K65" s="1"/>
    </row>
    <row r="66" spans="1:11" ht="12.75">
      <c r="A66" s="1"/>
      <c r="B66" s="174"/>
      <c r="C66" s="174"/>
      <c r="D66" s="174"/>
      <c r="E66" s="174"/>
      <c r="F66" s="174"/>
      <c r="G66" s="174"/>
      <c r="H66" s="174"/>
      <c r="I66" s="1"/>
      <c r="J66" s="174"/>
      <c r="K66" s="1"/>
    </row>
    <row r="67" spans="1:11" ht="12.75">
      <c r="A67" s="1"/>
      <c r="B67" s="174"/>
      <c r="C67" s="174"/>
      <c r="D67" s="174"/>
      <c r="E67" s="174"/>
      <c r="F67" s="174"/>
      <c r="G67" s="174"/>
      <c r="H67" s="174"/>
      <c r="I67" s="1"/>
      <c r="J67" s="174"/>
      <c r="K67" s="1"/>
    </row>
    <row r="68" spans="1:11" ht="12.75">
      <c r="A68" s="1"/>
      <c r="B68" s="174"/>
      <c r="C68" s="174"/>
      <c r="D68" s="174"/>
      <c r="E68" s="174"/>
      <c r="F68" s="174"/>
      <c r="G68" s="174"/>
      <c r="H68" s="174"/>
      <c r="I68" s="1"/>
      <c r="J68" s="174"/>
      <c r="K68" s="1"/>
    </row>
    <row r="69" spans="1:11" ht="12.75">
      <c r="A69" s="1"/>
      <c r="B69" s="174"/>
      <c r="C69" s="174"/>
      <c r="D69" s="174"/>
      <c r="E69" s="174"/>
      <c r="F69" s="174"/>
      <c r="G69" s="174"/>
      <c r="H69" s="174"/>
      <c r="I69" s="1"/>
      <c r="J69" s="174"/>
      <c r="K69" s="1"/>
    </row>
    <row r="70" spans="1:11" ht="12.75">
      <c r="A70" s="1"/>
      <c r="B70" s="174"/>
      <c r="C70" s="174"/>
      <c r="D70" s="174"/>
      <c r="E70" s="174"/>
      <c r="F70" s="174"/>
      <c r="G70" s="174"/>
      <c r="H70" s="174"/>
      <c r="I70" s="1"/>
      <c r="J70" s="174"/>
      <c r="K70" s="1"/>
    </row>
    <row r="71" spans="1:11" ht="12.75">
      <c r="A71" s="1"/>
      <c r="B71" s="1"/>
      <c r="C71" s="1"/>
      <c r="D71" s="1"/>
      <c r="E71" s="1"/>
      <c r="F71" s="1"/>
      <c r="G71" s="1"/>
      <c r="H71" s="1"/>
      <c r="I71" s="1"/>
      <c r="J71" s="174"/>
      <c r="K71" s="1"/>
    </row>
    <row r="72" spans="1:11" ht="12.75">
      <c r="A72" s="1"/>
      <c r="B72" s="1"/>
      <c r="C72" s="1"/>
      <c r="D72" s="1"/>
      <c r="E72" s="1"/>
      <c r="F72" s="1"/>
      <c r="G72" s="1"/>
      <c r="H72" s="1"/>
      <c r="I72" s="1"/>
      <c r="J72" s="174"/>
      <c r="K72" s="1"/>
    </row>
    <row r="73" spans="1:11" ht="12.75">
      <c r="A73" s="1"/>
      <c r="B73" s="1"/>
      <c r="C73" s="1"/>
      <c r="D73" s="1"/>
      <c r="E73" s="1"/>
      <c r="F73" s="1"/>
      <c r="G73" s="1"/>
      <c r="H73" s="1"/>
      <c r="I73" s="1"/>
      <c r="J73" s="174"/>
      <c r="K73" s="1"/>
    </row>
    <row r="74" spans="1:11" ht="12.75">
      <c r="A74" s="1"/>
      <c r="B74" s="1"/>
      <c r="C74" s="1"/>
      <c r="D74" s="1"/>
      <c r="E74" s="1"/>
      <c r="F74" s="1"/>
      <c r="G74" s="1"/>
      <c r="H74" s="1"/>
      <c r="I74" s="1"/>
      <c r="J74" s="174"/>
      <c r="K74" s="1"/>
    </row>
    <row r="75" spans="1:11" ht="12.75">
      <c r="A75" s="1"/>
      <c r="B75" s="1"/>
      <c r="C75" s="1"/>
      <c r="D75" s="1"/>
      <c r="E75" s="1"/>
      <c r="F75" s="1"/>
      <c r="G75" s="1"/>
      <c r="H75" s="1"/>
      <c r="I75" s="1"/>
      <c r="J75" s="174"/>
      <c r="K75" s="1"/>
    </row>
    <row r="76" spans="1:11" ht="12.75">
      <c r="A76" s="1"/>
      <c r="B76" s="1"/>
      <c r="C76" s="1"/>
      <c r="D76" s="1"/>
      <c r="E76" s="1"/>
      <c r="F76" s="1"/>
      <c r="G76" s="1"/>
      <c r="H76" s="1"/>
      <c r="I76" s="1"/>
      <c r="J76" s="174"/>
      <c r="K76" s="1"/>
    </row>
    <row r="77" spans="1:11" ht="12.75">
      <c r="A77" s="1"/>
      <c r="B77" s="1"/>
      <c r="C77" s="1"/>
      <c r="D77" s="1"/>
      <c r="E77" s="1"/>
      <c r="F77" s="1"/>
      <c r="G77" s="1"/>
      <c r="H77" s="1"/>
      <c r="I77" s="1"/>
      <c r="J77" s="174"/>
      <c r="K77" s="1"/>
    </row>
    <row r="78" spans="1:11" ht="12.75">
      <c r="A78" s="1"/>
      <c r="B78" s="1"/>
      <c r="C78" s="1"/>
      <c r="D78" s="1"/>
      <c r="E78" s="1"/>
      <c r="F78" s="1"/>
      <c r="G78" s="1"/>
      <c r="H78" s="1"/>
      <c r="I78" s="1"/>
      <c r="J78" s="174"/>
      <c r="K78" s="1"/>
    </row>
    <row r="79" spans="1:11" ht="12.75">
      <c r="A79" s="1"/>
      <c r="B79" s="1"/>
      <c r="C79" s="1"/>
      <c r="D79" s="1"/>
      <c r="E79" s="1"/>
      <c r="F79" s="1"/>
      <c r="G79" s="1"/>
      <c r="H79" s="1"/>
      <c r="I79" s="1"/>
      <c r="J79" s="174"/>
      <c r="K79" s="1"/>
    </row>
    <row r="80" spans="1:11" ht="12.75">
      <c r="A80" s="1"/>
      <c r="B80" s="1"/>
      <c r="C80" s="1"/>
      <c r="D80" s="1"/>
      <c r="E80" s="1"/>
      <c r="F80" s="1"/>
      <c r="G80" s="1"/>
      <c r="H80" s="1"/>
      <c r="I80" s="1"/>
      <c r="J80" s="174"/>
      <c r="K80" s="1"/>
    </row>
    <row r="81" spans="1:11" ht="12.75">
      <c r="A81" s="1"/>
      <c r="B81" s="1"/>
      <c r="C81" s="1"/>
      <c r="D81" s="1"/>
      <c r="E81" s="1"/>
      <c r="F81" s="1"/>
      <c r="G81" s="1"/>
      <c r="H81" s="1"/>
      <c r="I81" s="1"/>
      <c r="J81" s="174"/>
      <c r="K81" s="1"/>
    </row>
    <row r="82" spans="1:11" ht="12.75">
      <c r="A82" s="1"/>
      <c r="B82" s="1"/>
      <c r="C82" s="1"/>
      <c r="D82" s="1"/>
      <c r="E82" s="1"/>
      <c r="F82" s="1"/>
      <c r="G82" s="1"/>
      <c r="H82" s="1"/>
      <c r="I82" s="1"/>
      <c r="J82" s="174"/>
      <c r="K82" s="1"/>
    </row>
    <row r="83" spans="1:11" ht="12.75">
      <c r="A83" s="1"/>
      <c r="B83" s="1"/>
      <c r="C83" s="1"/>
      <c r="D83" s="1"/>
      <c r="E83" s="1"/>
      <c r="F83" s="1"/>
      <c r="G83" s="1"/>
      <c r="H83" s="1"/>
      <c r="I83" s="1"/>
      <c r="J83" s="174"/>
      <c r="K83" s="1"/>
    </row>
    <row r="84" spans="1:11" ht="12.75">
      <c r="A84" s="1"/>
      <c r="B84" s="1"/>
      <c r="C84" s="1"/>
      <c r="D84" s="1"/>
      <c r="E84" s="1"/>
      <c r="F84" s="1"/>
      <c r="G84" s="1"/>
      <c r="H84" s="1"/>
      <c r="I84" s="1"/>
      <c r="J84" s="174"/>
      <c r="K84" s="1"/>
    </row>
    <row r="85" spans="1:11" ht="12.75">
      <c r="A85" s="1"/>
      <c r="B85" s="1"/>
      <c r="C85" s="1"/>
      <c r="D85" s="1"/>
      <c r="E85" s="1"/>
      <c r="F85" s="1"/>
      <c r="G85" s="1"/>
      <c r="H85" s="1"/>
      <c r="I85" s="1"/>
      <c r="J85" s="174"/>
      <c r="K85" s="1"/>
    </row>
    <row r="86" spans="1:11" ht="12.75">
      <c r="A86" s="1"/>
      <c r="B86" s="1"/>
      <c r="C86" s="1"/>
      <c r="D86" s="1"/>
      <c r="E86" s="1"/>
      <c r="F86" s="1"/>
      <c r="G86" s="1"/>
      <c r="H86" s="1"/>
      <c r="I86" s="1"/>
      <c r="J86" s="174"/>
      <c r="K86" s="1"/>
    </row>
    <row r="87" spans="1:11" ht="12.75">
      <c r="A87" s="1"/>
      <c r="B87" s="1"/>
      <c r="C87" s="1"/>
      <c r="D87" s="1"/>
      <c r="E87" s="1"/>
      <c r="F87" s="1"/>
      <c r="G87" s="1"/>
      <c r="H87" s="1"/>
      <c r="I87" s="1"/>
      <c r="J87" s="174"/>
      <c r="K87" s="1"/>
    </row>
    <row r="88" spans="1:11" ht="12.75">
      <c r="A88" s="1"/>
      <c r="B88" s="1"/>
      <c r="C88" s="1"/>
      <c r="D88" s="1"/>
      <c r="E88" s="1"/>
      <c r="F88" s="1"/>
      <c r="G88" s="1"/>
      <c r="H88" s="1"/>
      <c r="I88" s="1"/>
      <c r="J88" s="174"/>
      <c r="K88" s="1"/>
    </row>
    <row r="89" spans="1:11" ht="12.75">
      <c r="A89" s="1"/>
      <c r="B89" s="1"/>
      <c r="C89" s="1"/>
      <c r="D89" s="1"/>
      <c r="E89" s="1"/>
      <c r="F89" s="1"/>
      <c r="G89" s="1"/>
      <c r="H89" s="1"/>
      <c r="I89" s="1"/>
      <c r="J89" s="174"/>
      <c r="K89" s="1"/>
    </row>
    <row r="90" spans="1:11" ht="12.75">
      <c r="A90" s="1"/>
      <c r="B90" s="1"/>
      <c r="C90" s="1"/>
      <c r="D90" s="1"/>
      <c r="E90" s="1"/>
      <c r="F90" s="1"/>
      <c r="G90" s="1"/>
      <c r="H90" s="1"/>
      <c r="I90" s="1"/>
      <c r="J90" s="174"/>
      <c r="K90" s="1"/>
    </row>
    <row r="91" spans="1:11" ht="12.75">
      <c r="A91" s="1"/>
      <c r="B91" s="1"/>
      <c r="C91" s="1"/>
      <c r="D91" s="1"/>
      <c r="E91" s="1"/>
      <c r="F91" s="1"/>
      <c r="G91" s="1"/>
      <c r="H91" s="1"/>
      <c r="I91" s="1"/>
      <c r="J91" s="174"/>
      <c r="K91" s="1"/>
    </row>
    <row r="92" spans="1:11" ht="12.75">
      <c r="A92" s="1"/>
      <c r="B92" s="1"/>
      <c r="C92" s="1"/>
      <c r="D92" s="1"/>
      <c r="E92" s="1"/>
      <c r="F92" s="1"/>
      <c r="G92" s="1"/>
      <c r="H92" s="1"/>
      <c r="I92" s="1"/>
      <c r="J92" s="174"/>
      <c r="K92" s="1"/>
    </row>
    <row r="93" spans="1:11" ht="12.75">
      <c r="A93" s="1"/>
      <c r="B93" s="1"/>
      <c r="C93" s="1"/>
      <c r="D93" s="1"/>
      <c r="E93" s="1"/>
      <c r="F93" s="1"/>
      <c r="G93" s="1"/>
      <c r="H93" s="1"/>
      <c r="I93" s="1"/>
      <c r="J93" s="174"/>
      <c r="K93" s="1"/>
    </row>
    <row r="94" spans="1:11" ht="12.75">
      <c r="A94" s="1"/>
      <c r="B94" s="1"/>
      <c r="C94" s="1"/>
      <c r="D94" s="1"/>
      <c r="E94" s="1"/>
      <c r="F94" s="1"/>
      <c r="G94" s="1"/>
      <c r="H94" s="1"/>
      <c r="I94" s="1"/>
      <c r="J94" s="174"/>
      <c r="K94" s="1"/>
    </row>
    <row r="95" spans="1:11" ht="12.75">
      <c r="A95" s="1"/>
      <c r="B95" s="1"/>
      <c r="C95" s="1"/>
      <c r="D95" s="1"/>
      <c r="E95" s="1"/>
      <c r="F95" s="1"/>
      <c r="G95" s="1"/>
      <c r="H95" s="1"/>
      <c r="I95" s="1"/>
      <c r="J95" s="174"/>
      <c r="K95" s="1"/>
    </row>
    <row r="96" spans="1:11" ht="12.75">
      <c r="A96" s="1"/>
      <c r="B96" s="1"/>
      <c r="C96" s="1"/>
      <c r="D96" s="1"/>
      <c r="E96" s="1"/>
      <c r="F96" s="1"/>
      <c r="G96" s="1"/>
      <c r="H96" s="1"/>
      <c r="I96" s="1"/>
      <c r="J96" s="174"/>
      <c r="K96" s="1"/>
    </row>
    <row r="97" spans="1:11" ht="12.75">
      <c r="A97" s="1"/>
      <c r="B97" s="1"/>
      <c r="C97" s="1"/>
      <c r="D97" s="1"/>
      <c r="E97" s="1"/>
      <c r="F97" s="1"/>
      <c r="G97" s="1"/>
      <c r="H97" s="1"/>
      <c r="I97" s="1"/>
      <c r="J97" s="174"/>
      <c r="K97" s="1"/>
    </row>
    <row r="98" spans="1:11" ht="12.75">
      <c r="A98" s="1"/>
      <c r="B98" s="1"/>
      <c r="C98" s="1"/>
      <c r="D98" s="1"/>
      <c r="E98" s="1"/>
      <c r="F98" s="1"/>
      <c r="G98" s="1"/>
      <c r="H98" s="1"/>
      <c r="I98" s="1"/>
      <c r="J98" s="174"/>
      <c r="K98" s="1"/>
    </row>
    <row r="99" spans="1:11" ht="12.75">
      <c r="A99" s="1"/>
      <c r="B99" s="1"/>
      <c r="C99" s="1"/>
      <c r="D99" s="1"/>
      <c r="E99" s="1"/>
      <c r="F99" s="1"/>
      <c r="G99" s="1"/>
      <c r="H99" s="1"/>
      <c r="I99" s="1"/>
      <c r="J99" s="174"/>
      <c r="K99" s="1"/>
    </row>
    <row r="100" spans="1:11" ht="12.75">
      <c r="A100" s="1"/>
      <c r="B100" s="1"/>
      <c r="C100" s="1"/>
      <c r="D100" s="1"/>
      <c r="E100" s="1"/>
      <c r="F100" s="1"/>
      <c r="G100" s="1"/>
      <c r="H100" s="1"/>
      <c r="I100" s="1"/>
      <c r="J100" s="174"/>
      <c r="K100" s="1"/>
    </row>
    <row r="101" spans="1:11" ht="12.75">
      <c r="A101" s="1"/>
      <c r="B101" s="1"/>
      <c r="C101" s="1"/>
      <c r="D101" s="1"/>
      <c r="E101" s="1"/>
      <c r="F101" s="1"/>
      <c r="G101" s="1"/>
      <c r="H101" s="1"/>
      <c r="I101" s="1"/>
      <c r="J101" s="174"/>
      <c r="K101" s="1"/>
    </row>
    <row r="102" spans="1:11" ht="12.75">
      <c r="A102" s="1"/>
      <c r="B102" s="1"/>
      <c r="C102" s="1"/>
      <c r="D102" s="1"/>
      <c r="E102" s="1"/>
      <c r="F102" s="1"/>
      <c r="G102" s="1"/>
      <c r="H102" s="1"/>
      <c r="I102" s="1"/>
      <c r="J102" s="174"/>
      <c r="K102" s="1"/>
    </row>
    <row r="103" spans="1:11" ht="12.75">
      <c r="A103" s="1"/>
      <c r="B103" s="1"/>
      <c r="C103" s="1"/>
      <c r="D103" s="1"/>
      <c r="E103" s="1"/>
      <c r="F103" s="1"/>
      <c r="G103" s="1"/>
      <c r="H103" s="1"/>
      <c r="I103" s="1"/>
      <c r="J103" s="174"/>
      <c r="K103" s="1"/>
    </row>
    <row r="104" spans="1:11" ht="12.75">
      <c r="A104" s="1"/>
      <c r="B104" s="1"/>
      <c r="C104" s="1"/>
      <c r="D104" s="1"/>
      <c r="E104" s="1"/>
      <c r="F104" s="1"/>
      <c r="G104" s="1"/>
      <c r="H104" s="1"/>
      <c r="I104" s="1"/>
      <c r="J104" s="174"/>
      <c r="K104" s="1"/>
    </row>
    <row r="105" spans="1:11" ht="12.75">
      <c r="A105" s="1"/>
      <c r="B105" s="1"/>
      <c r="C105" s="1"/>
      <c r="D105" s="1"/>
      <c r="E105" s="1"/>
      <c r="F105" s="1"/>
      <c r="G105" s="1"/>
      <c r="H105" s="1"/>
      <c r="I105" s="1"/>
      <c r="J105" s="174"/>
      <c r="K105" s="1"/>
    </row>
    <row r="106" spans="1:11" ht="12.75">
      <c r="A106" s="1"/>
      <c r="B106" s="1"/>
      <c r="C106" s="1"/>
      <c r="D106" s="1"/>
      <c r="E106" s="1"/>
      <c r="F106" s="1"/>
      <c r="G106" s="1"/>
      <c r="H106" s="1"/>
      <c r="I106" s="1"/>
      <c r="J106" s="174"/>
      <c r="K106" s="1"/>
    </row>
    <row r="107" spans="1:11" ht="12.75">
      <c r="A107" s="1"/>
      <c r="B107" s="1"/>
      <c r="C107" s="1"/>
      <c r="D107" s="1"/>
      <c r="E107" s="1"/>
      <c r="F107" s="1"/>
      <c r="G107" s="1"/>
      <c r="H107" s="1"/>
      <c r="I107" s="1"/>
      <c r="J107" s="174"/>
      <c r="K107" s="1"/>
    </row>
    <row r="108" spans="1:11" ht="12.75">
      <c r="A108" s="1"/>
      <c r="B108" s="1"/>
      <c r="C108" s="1"/>
      <c r="D108" s="1"/>
      <c r="E108" s="1"/>
      <c r="F108" s="1"/>
      <c r="G108" s="1"/>
      <c r="H108" s="1"/>
      <c r="I108" s="1"/>
      <c r="J108" s="174"/>
      <c r="K108" s="1"/>
    </row>
    <row r="109" spans="1:11" ht="12.75">
      <c r="A109" s="1"/>
      <c r="B109" s="1"/>
      <c r="C109" s="1"/>
      <c r="D109" s="1"/>
      <c r="E109" s="1"/>
      <c r="F109" s="1"/>
      <c r="G109" s="1"/>
      <c r="H109" s="1"/>
      <c r="I109" s="1"/>
      <c r="J109" s="174"/>
      <c r="K109" s="1"/>
    </row>
    <row r="110" spans="1:11" ht="12.75">
      <c r="A110" s="1"/>
      <c r="B110" s="1"/>
      <c r="C110" s="1"/>
      <c r="D110" s="1"/>
      <c r="E110" s="1"/>
      <c r="F110" s="1"/>
      <c r="G110" s="1"/>
      <c r="H110" s="1"/>
      <c r="I110" s="1"/>
      <c r="J110" s="174"/>
      <c r="K110" s="1"/>
    </row>
    <row r="111" spans="1:11" ht="12.75">
      <c r="A111" s="1"/>
      <c r="B111" s="1"/>
      <c r="C111" s="1"/>
      <c r="D111" s="1"/>
      <c r="E111" s="1"/>
      <c r="F111" s="1"/>
      <c r="G111" s="1"/>
      <c r="H111" s="1"/>
      <c r="I111" s="1"/>
      <c r="J111" s="174"/>
      <c r="K111" s="1"/>
    </row>
    <row r="112" spans="1:11" ht="12.75">
      <c r="A112" s="1"/>
      <c r="B112" s="1"/>
      <c r="C112" s="1"/>
      <c r="D112" s="1"/>
      <c r="E112" s="1"/>
      <c r="F112" s="1"/>
      <c r="G112" s="1"/>
      <c r="H112" s="1"/>
      <c r="I112" s="1"/>
      <c r="J112" s="174"/>
      <c r="K112" s="1"/>
    </row>
    <row r="113" spans="1:11" ht="12.75">
      <c r="A113" s="1"/>
      <c r="B113" s="1"/>
      <c r="C113" s="1"/>
      <c r="D113" s="1"/>
      <c r="E113" s="1"/>
      <c r="F113" s="1"/>
      <c r="G113" s="1"/>
      <c r="H113" s="1"/>
      <c r="I113" s="1"/>
      <c r="J113" s="174"/>
      <c r="K113" s="1"/>
    </row>
    <row r="114" spans="1:11" ht="12.75">
      <c r="A114" s="1"/>
      <c r="B114" s="1"/>
      <c r="C114" s="1"/>
      <c r="D114" s="1"/>
      <c r="E114" s="1"/>
      <c r="F114" s="1"/>
      <c r="G114" s="1"/>
      <c r="H114" s="1"/>
      <c r="I114" s="1"/>
      <c r="J114" s="174"/>
      <c r="K114" s="1"/>
    </row>
    <row r="115" spans="1:11" ht="12.75">
      <c r="A115" s="1"/>
      <c r="B115" s="1"/>
      <c r="C115" s="1"/>
      <c r="D115" s="1"/>
      <c r="E115" s="1"/>
      <c r="F115" s="1"/>
      <c r="G115" s="1"/>
      <c r="H115" s="1"/>
      <c r="I115" s="1"/>
      <c r="J115" s="174"/>
      <c r="K115" s="1"/>
    </row>
    <row r="116" spans="1:11" ht="12.75">
      <c r="A116" s="1"/>
      <c r="B116" s="1"/>
      <c r="C116" s="1"/>
      <c r="D116" s="1"/>
      <c r="E116" s="1"/>
      <c r="F116" s="1"/>
      <c r="G116" s="1"/>
      <c r="H116" s="1"/>
      <c r="I116" s="1"/>
      <c r="J116" s="174"/>
      <c r="K116" s="1"/>
    </row>
    <row r="117" spans="1:11" ht="12.75">
      <c r="A117" s="1"/>
      <c r="B117" s="1"/>
      <c r="C117" s="1"/>
      <c r="D117" s="1"/>
      <c r="E117" s="1"/>
      <c r="F117" s="1"/>
      <c r="G117" s="1"/>
      <c r="H117" s="1"/>
      <c r="I117" s="1"/>
      <c r="J117" s="174"/>
      <c r="K117" s="1"/>
    </row>
    <row r="118" spans="1:11" ht="12.75">
      <c r="A118" s="1"/>
      <c r="B118" s="1"/>
      <c r="C118" s="1"/>
      <c r="D118" s="1"/>
      <c r="E118" s="1"/>
      <c r="F118" s="1"/>
      <c r="G118" s="1"/>
      <c r="H118" s="1"/>
      <c r="I118" s="1"/>
      <c r="J118" s="174"/>
      <c r="K118" s="1"/>
    </row>
    <row r="119" spans="1:11" ht="12.75">
      <c r="A119" s="1"/>
      <c r="B119" s="1"/>
      <c r="C119" s="1"/>
      <c r="D119" s="1"/>
      <c r="E119" s="1"/>
      <c r="F119" s="1"/>
      <c r="G119" s="1"/>
      <c r="H119" s="1"/>
      <c r="I119" s="1"/>
      <c r="J119" s="174"/>
      <c r="K119" s="1"/>
    </row>
    <row r="120" spans="1:11" ht="12.75">
      <c r="A120" s="1"/>
      <c r="B120" s="1"/>
      <c r="C120" s="1"/>
      <c r="D120" s="1"/>
      <c r="E120" s="1"/>
      <c r="F120" s="1"/>
      <c r="G120" s="1"/>
      <c r="H120" s="1"/>
      <c r="I120" s="1"/>
      <c r="J120" s="174"/>
      <c r="K120" s="1"/>
    </row>
    <row r="121" spans="1:11" ht="12.75">
      <c r="A121" s="1"/>
      <c r="B121" s="1"/>
      <c r="C121" s="1"/>
      <c r="D121" s="1"/>
      <c r="E121" s="1"/>
      <c r="F121" s="1"/>
      <c r="G121" s="1"/>
      <c r="H121" s="1"/>
      <c r="I121" s="1"/>
      <c r="J121" s="174"/>
      <c r="K121" s="1"/>
    </row>
    <row r="122" spans="1:11" ht="12.75">
      <c r="A122" s="1"/>
      <c r="B122" s="1"/>
      <c r="C122" s="1"/>
      <c r="D122" s="1"/>
      <c r="E122" s="1"/>
      <c r="F122" s="1"/>
      <c r="G122" s="1"/>
      <c r="H122" s="1"/>
      <c r="I122" s="1"/>
      <c r="J122" s="174"/>
      <c r="K122" s="1"/>
    </row>
    <row r="123" spans="1:11" ht="12.75">
      <c r="A123" s="1"/>
      <c r="B123" s="1"/>
      <c r="C123" s="1"/>
      <c r="D123" s="1"/>
      <c r="E123" s="1"/>
      <c r="F123" s="1"/>
      <c r="G123" s="1"/>
      <c r="H123" s="1"/>
      <c r="I123" s="1"/>
      <c r="J123" s="174"/>
      <c r="K123" s="1"/>
    </row>
    <row r="124" spans="1:11" ht="12.75">
      <c r="A124" s="1"/>
      <c r="B124" s="1"/>
      <c r="C124" s="1"/>
      <c r="D124" s="1"/>
      <c r="E124" s="1"/>
      <c r="F124" s="1"/>
      <c r="G124" s="1"/>
      <c r="H124" s="1"/>
      <c r="I124" s="1"/>
      <c r="J124" s="174"/>
      <c r="K124" s="1"/>
    </row>
    <row r="125" spans="1:11" ht="12.75">
      <c r="A125" s="1"/>
      <c r="B125" s="1"/>
      <c r="C125" s="1"/>
      <c r="D125" s="1"/>
      <c r="E125" s="1"/>
      <c r="F125" s="1"/>
      <c r="G125" s="1"/>
      <c r="H125" s="1"/>
      <c r="I125" s="1"/>
      <c r="J125" s="174"/>
      <c r="K125" s="1"/>
    </row>
    <row r="126" spans="1:11" ht="12.75">
      <c r="A126" s="1"/>
      <c r="B126" s="1"/>
      <c r="C126" s="1"/>
      <c r="D126" s="1"/>
      <c r="E126" s="1"/>
      <c r="F126" s="1"/>
      <c r="G126" s="1"/>
      <c r="H126" s="1"/>
      <c r="I126" s="1"/>
      <c r="J126" s="174"/>
      <c r="K126" s="1"/>
    </row>
    <row r="127" spans="1:11" ht="12.75">
      <c r="A127" s="1"/>
      <c r="B127" s="1"/>
      <c r="C127" s="1"/>
      <c r="D127" s="1"/>
      <c r="E127" s="1"/>
      <c r="F127" s="1"/>
      <c r="G127" s="1"/>
      <c r="H127" s="1"/>
      <c r="I127" s="1"/>
      <c r="J127" s="174"/>
      <c r="K127" s="1"/>
    </row>
    <row r="128" spans="1:11" ht="12.75">
      <c r="A128" s="1"/>
      <c r="B128" s="1"/>
      <c r="C128" s="1"/>
      <c r="D128" s="1"/>
      <c r="E128" s="1"/>
      <c r="F128" s="1"/>
      <c r="G128" s="1"/>
      <c r="H128" s="1"/>
      <c r="I128" s="1"/>
      <c r="J128" s="174"/>
      <c r="K128" s="1"/>
    </row>
    <row r="129" spans="1:11" ht="12.75">
      <c r="A129" s="1"/>
      <c r="B129" s="1"/>
      <c r="C129" s="1"/>
      <c r="D129" s="1"/>
      <c r="E129" s="1"/>
      <c r="F129" s="1"/>
      <c r="G129" s="1"/>
      <c r="H129" s="1"/>
      <c r="I129" s="1"/>
      <c r="J129" s="174"/>
      <c r="K129" s="1"/>
    </row>
    <row r="130" spans="1:11" ht="12.75">
      <c r="A130" s="1"/>
      <c r="B130" s="1"/>
      <c r="C130" s="1"/>
      <c r="D130" s="1"/>
      <c r="E130" s="1"/>
      <c r="F130" s="1"/>
      <c r="G130" s="1"/>
      <c r="H130" s="1"/>
      <c r="I130" s="1"/>
      <c r="J130" s="174"/>
      <c r="K130" s="1"/>
    </row>
    <row r="131" spans="1:11" ht="12.75">
      <c r="A131" s="1"/>
      <c r="B131" s="1"/>
      <c r="C131" s="1"/>
      <c r="D131" s="1"/>
      <c r="E131" s="1"/>
      <c r="F131" s="1"/>
      <c r="G131" s="1"/>
      <c r="H131" s="1"/>
      <c r="I131" s="1"/>
      <c r="J131" s="174"/>
      <c r="K131" s="1"/>
    </row>
    <row r="132" spans="1:11" ht="12.75">
      <c r="A132" s="1"/>
      <c r="B132" s="1"/>
      <c r="C132" s="1"/>
      <c r="D132" s="1"/>
      <c r="E132" s="1"/>
      <c r="F132" s="1"/>
      <c r="G132" s="1"/>
      <c r="H132" s="1"/>
      <c r="I132" s="1"/>
      <c r="J132" s="174"/>
      <c r="K132" s="1"/>
    </row>
    <row r="133" spans="1:11" ht="12.75">
      <c r="A133" s="1"/>
      <c r="B133" s="1"/>
      <c r="C133" s="1"/>
      <c r="D133" s="1"/>
      <c r="E133" s="1"/>
      <c r="F133" s="1"/>
      <c r="G133" s="1"/>
      <c r="H133" s="1"/>
      <c r="I133" s="1"/>
      <c r="J133" s="174"/>
      <c r="K133" s="1"/>
    </row>
    <row r="134" spans="1:11" ht="12.75">
      <c r="A134" s="1"/>
      <c r="B134" s="1"/>
      <c r="C134" s="1"/>
      <c r="D134" s="1"/>
      <c r="E134" s="1"/>
      <c r="F134" s="1"/>
      <c r="G134" s="1"/>
      <c r="H134" s="1"/>
      <c r="I134" s="1"/>
      <c r="J134" s="174"/>
      <c r="K134" s="1"/>
    </row>
    <row r="135" spans="1:11" ht="12.75">
      <c r="A135" s="1"/>
      <c r="B135" s="1"/>
      <c r="C135" s="1"/>
      <c r="D135" s="1"/>
      <c r="E135" s="1"/>
      <c r="F135" s="1"/>
      <c r="G135" s="1"/>
      <c r="H135" s="1"/>
      <c r="I135" s="1"/>
      <c r="J135" s="174"/>
      <c r="K135" s="1"/>
    </row>
    <row r="136" spans="1:11" ht="12.75">
      <c r="A136" s="1"/>
      <c r="B136" s="1"/>
      <c r="C136" s="1"/>
      <c r="D136" s="1"/>
      <c r="E136" s="1"/>
      <c r="F136" s="1"/>
      <c r="G136" s="1"/>
      <c r="H136" s="1"/>
      <c r="I136" s="1"/>
      <c r="J136" s="174"/>
      <c r="K136" s="1"/>
    </row>
    <row r="137" spans="1:11" ht="12.75">
      <c r="A137" s="1"/>
      <c r="B137" s="1"/>
      <c r="C137" s="1"/>
      <c r="D137" s="1"/>
      <c r="E137" s="1"/>
      <c r="F137" s="1"/>
      <c r="G137" s="1"/>
      <c r="H137" s="1"/>
      <c r="I137" s="1"/>
      <c r="J137" s="174"/>
      <c r="K137" s="1"/>
    </row>
    <row r="138" spans="1:11" ht="12.75">
      <c r="A138" s="1"/>
      <c r="B138" s="1"/>
      <c r="C138" s="1"/>
      <c r="D138" s="1"/>
      <c r="E138" s="1"/>
      <c r="F138" s="1"/>
      <c r="G138" s="1"/>
      <c r="H138" s="1"/>
      <c r="I138" s="1"/>
      <c r="J138" s="174"/>
      <c r="K138" s="1"/>
    </row>
    <row r="139" spans="1:11" ht="12.75">
      <c r="A139" s="1"/>
      <c r="B139" s="1"/>
      <c r="C139" s="1"/>
      <c r="D139" s="1"/>
      <c r="E139" s="1"/>
      <c r="F139" s="1"/>
      <c r="G139" s="1"/>
      <c r="H139" s="1"/>
      <c r="I139" s="1"/>
      <c r="J139" s="174"/>
      <c r="K139" s="1"/>
    </row>
    <row r="140" spans="1:11" ht="12.75">
      <c r="A140" s="1"/>
      <c r="B140" s="1"/>
      <c r="C140" s="1"/>
      <c r="D140" s="1"/>
      <c r="E140" s="1"/>
      <c r="F140" s="1"/>
      <c r="G140" s="1"/>
      <c r="H140" s="1"/>
      <c r="I140" s="1"/>
      <c r="J140" s="174"/>
      <c r="K140" s="1"/>
    </row>
    <row r="141" spans="1:11" ht="12.75">
      <c r="A141" s="1"/>
      <c r="B141" s="1"/>
      <c r="C141" s="1"/>
      <c r="D141" s="1"/>
      <c r="E141" s="1"/>
      <c r="F141" s="1"/>
      <c r="G141" s="1"/>
      <c r="H141" s="1"/>
      <c r="I141" s="1"/>
      <c r="J141" s="174"/>
      <c r="K141" s="1"/>
    </row>
    <row r="142" spans="1:11" ht="12.75">
      <c r="A142" s="1"/>
      <c r="B142" s="1"/>
      <c r="C142" s="1"/>
      <c r="D142" s="1"/>
      <c r="E142" s="1"/>
      <c r="F142" s="1"/>
      <c r="G142" s="1"/>
      <c r="H142" s="1"/>
      <c r="I142" s="1"/>
      <c r="J142" s="174"/>
      <c r="K142" s="1"/>
    </row>
    <row r="143" spans="1:11" ht="12.75">
      <c r="A143" s="1"/>
      <c r="B143" s="1"/>
      <c r="C143" s="1"/>
      <c r="D143" s="1"/>
      <c r="E143" s="1"/>
      <c r="F143" s="1"/>
      <c r="G143" s="1"/>
      <c r="H143" s="1"/>
      <c r="I143" s="1"/>
      <c r="J143" s="174"/>
      <c r="K143" s="1"/>
    </row>
    <row r="144" spans="1:11" ht="12.75">
      <c r="A144" s="1"/>
      <c r="B144" s="1"/>
      <c r="C144" s="1"/>
      <c r="D144" s="1"/>
      <c r="E144" s="1"/>
      <c r="F144" s="1"/>
      <c r="G144" s="1"/>
      <c r="H144" s="1"/>
      <c r="I144" s="1"/>
      <c r="J144" s="174"/>
      <c r="K144" s="1"/>
    </row>
    <row r="145" spans="1:11" ht="12.75">
      <c r="A145" s="1"/>
      <c r="B145" s="1"/>
      <c r="C145" s="1"/>
      <c r="D145" s="1"/>
      <c r="E145" s="1"/>
      <c r="F145" s="1"/>
      <c r="G145" s="1"/>
      <c r="H145" s="1"/>
      <c r="I145" s="1"/>
      <c r="J145" s="174"/>
      <c r="K145" s="1"/>
    </row>
    <row r="146" spans="1:11" ht="12.75">
      <c r="A146" s="1"/>
      <c r="B146" s="1"/>
      <c r="C146" s="1"/>
      <c r="D146" s="1"/>
      <c r="E146" s="1"/>
      <c r="F146" s="1"/>
      <c r="G146" s="1"/>
      <c r="H146" s="1"/>
      <c r="I146" s="1"/>
      <c r="J146" s="174"/>
      <c r="K146" s="1"/>
    </row>
    <row r="147" spans="1:11" ht="12.75">
      <c r="A147" s="1"/>
      <c r="B147" s="1"/>
      <c r="C147" s="1"/>
      <c r="D147" s="1"/>
      <c r="E147" s="1"/>
      <c r="F147" s="1"/>
      <c r="G147" s="1"/>
      <c r="H147" s="1"/>
      <c r="I147" s="1"/>
      <c r="J147" s="174"/>
      <c r="K147" s="1"/>
    </row>
    <row r="148" spans="1:11" ht="12.75">
      <c r="A148" s="1"/>
      <c r="B148" s="1"/>
      <c r="C148" s="1"/>
      <c r="D148" s="1"/>
      <c r="E148" s="1"/>
      <c r="F148" s="1"/>
      <c r="G148" s="1"/>
      <c r="H148" s="1"/>
      <c r="I148" s="1"/>
      <c r="J148" s="174"/>
      <c r="K148" s="1"/>
    </row>
    <row r="149" spans="1:11" ht="12.75">
      <c r="A149" s="1"/>
      <c r="B149" s="1"/>
      <c r="C149" s="1"/>
      <c r="D149" s="1"/>
      <c r="E149" s="1"/>
      <c r="F149" s="1"/>
      <c r="G149" s="1"/>
      <c r="H149" s="1"/>
      <c r="I149" s="1"/>
      <c r="J149" s="174"/>
      <c r="K149" s="1"/>
    </row>
    <row r="150" spans="1:11" ht="12.75">
      <c r="A150" s="1"/>
      <c r="B150" s="1"/>
      <c r="C150" s="1"/>
      <c r="D150" s="1"/>
      <c r="E150" s="1"/>
      <c r="F150" s="1"/>
      <c r="G150" s="1"/>
      <c r="H150" s="1"/>
      <c r="I150" s="1"/>
      <c r="J150" s="174"/>
      <c r="K150" s="1"/>
    </row>
    <row r="151" spans="1:11" ht="12.75">
      <c r="A151" s="1"/>
      <c r="B151" s="1"/>
      <c r="C151" s="1"/>
      <c r="D151" s="1"/>
      <c r="E151" s="1"/>
      <c r="F151" s="1"/>
      <c r="G151" s="1"/>
      <c r="H151" s="1"/>
      <c r="I151" s="1"/>
      <c r="J151" s="174"/>
      <c r="K151" s="1"/>
    </row>
    <row r="152" spans="1:11" ht="12.75">
      <c r="A152" s="1"/>
      <c r="B152" s="1"/>
      <c r="C152" s="1"/>
      <c r="D152" s="1"/>
      <c r="E152" s="1"/>
      <c r="F152" s="1"/>
      <c r="G152" s="1"/>
      <c r="H152" s="1"/>
      <c r="I152" s="1"/>
      <c r="J152" s="174"/>
      <c r="K152" s="1"/>
    </row>
    <row r="153" spans="1:11" ht="12.75">
      <c r="A153" s="1"/>
      <c r="B153" s="1"/>
      <c r="C153" s="1"/>
      <c r="D153" s="1"/>
      <c r="E153" s="1"/>
      <c r="F153" s="1"/>
      <c r="G153" s="1"/>
      <c r="H153" s="1"/>
      <c r="I153" s="1"/>
      <c r="J153" s="174"/>
      <c r="K153" s="1"/>
    </row>
    <row r="154" spans="1:11" ht="12.75">
      <c r="A154" s="1"/>
      <c r="B154" s="1"/>
      <c r="C154" s="1"/>
      <c r="D154" s="1"/>
      <c r="E154" s="1"/>
      <c r="F154" s="1"/>
      <c r="G154" s="1"/>
      <c r="H154" s="1"/>
      <c r="I154" s="1"/>
      <c r="J154" s="174"/>
      <c r="K154" s="1"/>
    </row>
    <row r="155" spans="1:11" ht="12.75">
      <c r="A155" s="1"/>
      <c r="B155" s="1"/>
      <c r="C155" s="1"/>
      <c r="D155" s="1"/>
      <c r="E155" s="1"/>
      <c r="F155" s="1"/>
      <c r="G155" s="1"/>
      <c r="H155" s="1"/>
      <c r="I155" s="1"/>
      <c r="J155" s="174"/>
      <c r="K155" s="1"/>
    </row>
    <row r="156" spans="1:11" ht="12.75">
      <c r="A156" s="1"/>
      <c r="B156" s="1"/>
      <c r="C156" s="1"/>
      <c r="D156" s="1"/>
      <c r="E156" s="1"/>
      <c r="F156" s="1"/>
      <c r="G156" s="1"/>
      <c r="H156" s="1"/>
      <c r="I156" s="1"/>
      <c r="J156" s="174"/>
      <c r="K156" s="1"/>
    </row>
    <row r="157" spans="1:11" ht="12.75">
      <c r="A157" s="1"/>
      <c r="B157" s="1"/>
      <c r="C157" s="1"/>
      <c r="D157" s="1"/>
      <c r="E157" s="1"/>
      <c r="F157" s="1"/>
      <c r="G157" s="1"/>
      <c r="H157" s="1"/>
      <c r="I157" s="1"/>
      <c r="J157" s="174"/>
      <c r="K157" s="1"/>
    </row>
    <row r="158" spans="1:11" ht="12.75">
      <c r="A158" s="1"/>
      <c r="B158" s="1"/>
      <c r="C158" s="1"/>
      <c r="D158" s="1"/>
      <c r="E158" s="1"/>
      <c r="F158" s="1"/>
      <c r="G158" s="1"/>
      <c r="H158" s="1"/>
      <c r="I158" s="1"/>
      <c r="J158" s="174"/>
      <c r="K158" s="1"/>
    </row>
    <row r="159" spans="1:11" ht="12.75">
      <c r="A159" s="1"/>
      <c r="B159" s="1"/>
      <c r="C159" s="1"/>
      <c r="D159" s="1"/>
      <c r="E159" s="1"/>
      <c r="F159" s="1"/>
      <c r="G159" s="1"/>
      <c r="H159" s="1"/>
      <c r="I159" s="1"/>
      <c r="J159" s="174"/>
      <c r="K159" s="1"/>
    </row>
    <row r="160" spans="1:11" ht="12.75">
      <c r="A160" s="1"/>
      <c r="B160" s="1"/>
      <c r="C160" s="1"/>
      <c r="D160" s="1"/>
      <c r="E160" s="1"/>
      <c r="F160" s="1"/>
      <c r="G160" s="1"/>
      <c r="H160" s="1"/>
      <c r="I160" s="1"/>
      <c r="J160" s="174"/>
      <c r="K160" s="1"/>
    </row>
    <row r="161" spans="1:11" ht="12.75">
      <c r="A161" s="1"/>
      <c r="B161" s="1"/>
      <c r="C161" s="1"/>
      <c r="D161" s="1"/>
      <c r="E161" s="1"/>
      <c r="F161" s="1"/>
      <c r="G161" s="1"/>
      <c r="H161" s="1"/>
      <c r="I161" s="1"/>
      <c r="J161" s="174"/>
      <c r="K161" s="1"/>
    </row>
    <row r="162" spans="1:11" ht="12.75">
      <c r="A162" s="1"/>
      <c r="B162" s="1"/>
      <c r="C162" s="1"/>
      <c r="D162" s="1"/>
      <c r="E162" s="1"/>
      <c r="F162" s="1"/>
      <c r="G162" s="1"/>
      <c r="H162" s="1"/>
      <c r="I162" s="1"/>
      <c r="J162" s="174"/>
      <c r="K162" s="1"/>
    </row>
    <row r="163" spans="1:11" ht="12.75">
      <c r="A163" s="1"/>
      <c r="B163" s="1"/>
      <c r="C163" s="1"/>
      <c r="D163" s="1"/>
      <c r="E163" s="1"/>
      <c r="F163" s="1"/>
      <c r="G163" s="1"/>
      <c r="H163" s="1"/>
      <c r="I163" s="1"/>
      <c r="J163" s="174"/>
      <c r="K163" s="1"/>
    </row>
    <row r="164" spans="1:11" ht="12.75">
      <c r="A164" s="1"/>
      <c r="B164" s="1"/>
      <c r="C164" s="1"/>
      <c r="D164" s="1"/>
      <c r="E164" s="1"/>
      <c r="F164" s="1"/>
      <c r="G164" s="1"/>
      <c r="H164" s="1"/>
      <c r="I164" s="1"/>
      <c r="J164" s="174"/>
      <c r="K164" s="1"/>
    </row>
    <row r="165" spans="1:11" ht="12.75">
      <c r="A165" s="1"/>
      <c r="B165" s="1"/>
      <c r="C165" s="1"/>
      <c r="D165" s="1"/>
      <c r="E165" s="1"/>
      <c r="F165" s="1"/>
      <c r="G165" s="1"/>
      <c r="H165" s="1"/>
      <c r="I165" s="1"/>
      <c r="J165" s="174"/>
      <c r="K165" s="1"/>
    </row>
    <row r="166" spans="1:11" ht="12.75">
      <c r="A166" s="1"/>
      <c r="B166" s="1"/>
      <c r="C166" s="1"/>
      <c r="D166" s="1"/>
      <c r="E166" s="1"/>
      <c r="F166" s="1"/>
      <c r="G166" s="1"/>
      <c r="H166" s="1"/>
      <c r="I166" s="1"/>
      <c r="J166" s="174"/>
      <c r="K166" s="1"/>
    </row>
    <row r="167" spans="1:11" ht="12.75">
      <c r="A167" s="1"/>
      <c r="B167" s="1"/>
      <c r="C167" s="1"/>
      <c r="D167" s="1"/>
      <c r="E167" s="1"/>
      <c r="F167" s="1"/>
      <c r="G167" s="1"/>
      <c r="H167" s="1"/>
      <c r="I167" s="1"/>
      <c r="J167" s="174"/>
      <c r="K167" s="1"/>
    </row>
    <row r="168" spans="1:11" ht="12.75">
      <c r="A168" s="1"/>
      <c r="B168" s="1"/>
      <c r="C168" s="1"/>
      <c r="D168" s="1"/>
      <c r="E168" s="1"/>
      <c r="F168" s="1"/>
      <c r="G168" s="1"/>
      <c r="H168" s="1"/>
      <c r="I168" s="1"/>
      <c r="J168" s="174"/>
      <c r="K168" s="1"/>
    </row>
    <row r="169" spans="1:11" ht="12.75">
      <c r="A169" s="1"/>
      <c r="B169" s="1"/>
      <c r="C169" s="1"/>
      <c r="D169" s="1"/>
      <c r="E169" s="1"/>
      <c r="F169" s="1"/>
      <c r="G169" s="1"/>
      <c r="H169" s="1"/>
      <c r="I169" s="1"/>
      <c r="J169" s="174"/>
      <c r="K169" s="1"/>
    </row>
    <row r="170" spans="1:11" ht="12.75">
      <c r="A170" s="1"/>
      <c r="B170" s="1"/>
      <c r="C170" s="1"/>
      <c r="D170" s="1"/>
      <c r="E170" s="1"/>
      <c r="F170" s="1"/>
      <c r="G170" s="1"/>
      <c r="H170" s="1"/>
      <c r="I170" s="1"/>
      <c r="J170" s="174"/>
      <c r="K170" s="1"/>
    </row>
    <row r="171" spans="1:11" ht="12.75">
      <c r="A171" s="1"/>
      <c r="B171" s="1"/>
      <c r="C171" s="1"/>
      <c r="D171" s="1"/>
      <c r="E171" s="1"/>
      <c r="F171" s="1"/>
      <c r="G171" s="1"/>
      <c r="H171" s="1"/>
      <c r="I171" s="1"/>
      <c r="J171" s="174"/>
      <c r="K171" s="1"/>
    </row>
    <row r="172" spans="1:11" ht="12.75">
      <c r="A172" s="1"/>
      <c r="B172" s="1"/>
      <c r="C172" s="1"/>
      <c r="D172" s="1"/>
      <c r="E172" s="1"/>
      <c r="F172" s="1"/>
      <c r="G172" s="1"/>
      <c r="H172" s="1"/>
      <c r="I172" s="1"/>
      <c r="J172" s="174"/>
      <c r="K172" s="1"/>
    </row>
    <row r="173" spans="1:11" ht="12.75">
      <c r="A173" s="1"/>
      <c r="B173" s="1"/>
      <c r="C173" s="1"/>
      <c r="D173" s="1"/>
      <c r="E173" s="1"/>
      <c r="F173" s="1"/>
      <c r="G173" s="1"/>
      <c r="H173" s="1"/>
      <c r="I173" s="1"/>
      <c r="J173" s="174"/>
      <c r="K173" s="1"/>
    </row>
    <row r="174" spans="1:11" ht="12.75">
      <c r="A174" s="1"/>
      <c r="B174" s="1"/>
      <c r="C174" s="1"/>
      <c r="D174" s="1"/>
      <c r="E174" s="1"/>
      <c r="F174" s="1"/>
      <c r="G174" s="1"/>
      <c r="H174" s="1"/>
      <c r="I174" s="1"/>
      <c r="J174" s="174"/>
      <c r="K174" s="1"/>
    </row>
    <row r="175" spans="1:11" ht="12.75">
      <c r="A175" s="1"/>
      <c r="B175" s="1"/>
      <c r="C175" s="1"/>
      <c r="D175" s="1"/>
      <c r="E175" s="1"/>
      <c r="F175" s="1"/>
      <c r="G175" s="1"/>
      <c r="H175" s="1"/>
      <c r="I175" s="1"/>
      <c r="J175" s="174"/>
      <c r="K175" s="1"/>
    </row>
    <row r="176" spans="1:11" ht="12.75">
      <c r="A176" s="1"/>
      <c r="B176" s="1"/>
      <c r="C176" s="1"/>
      <c r="D176" s="1"/>
      <c r="E176" s="1"/>
      <c r="F176" s="1"/>
      <c r="G176" s="1"/>
      <c r="H176" s="1"/>
      <c r="I176" s="1"/>
      <c r="J176" s="174"/>
      <c r="K176" s="1"/>
    </row>
    <row r="177" spans="1:11" ht="12.75">
      <c r="A177" s="1"/>
      <c r="B177" s="1"/>
      <c r="C177" s="1"/>
      <c r="D177" s="1"/>
      <c r="E177" s="1"/>
      <c r="F177" s="1"/>
      <c r="G177" s="1"/>
      <c r="H177" s="1"/>
      <c r="I177" s="1"/>
      <c r="J177" s="174"/>
      <c r="K177" s="1"/>
    </row>
    <row r="178" spans="1:11" ht="12.75">
      <c r="A178" s="1"/>
      <c r="B178" s="1"/>
      <c r="C178" s="1"/>
      <c r="D178" s="1"/>
      <c r="E178" s="1"/>
      <c r="F178" s="1"/>
      <c r="G178" s="1"/>
      <c r="H178" s="1"/>
      <c r="I178" s="1"/>
      <c r="J178" s="174"/>
      <c r="K178" s="1"/>
    </row>
    <row r="179" spans="1:11" ht="12.75">
      <c r="A179" s="1"/>
      <c r="B179" s="1"/>
      <c r="C179" s="1"/>
      <c r="D179" s="1"/>
      <c r="E179" s="1"/>
      <c r="F179" s="1"/>
      <c r="G179" s="1"/>
      <c r="H179" s="1"/>
      <c r="I179" s="1"/>
      <c r="J179" s="174"/>
      <c r="K179" s="1"/>
    </row>
    <row r="180" spans="1:11" ht="12.75">
      <c r="A180" s="1"/>
      <c r="B180" s="1"/>
      <c r="C180" s="1"/>
      <c r="D180" s="1"/>
      <c r="E180" s="1"/>
      <c r="F180" s="1"/>
      <c r="G180" s="1"/>
      <c r="H180" s="1"/>
      <c r="I180" s="1"/>
      <c r="J180" s="174"/>
      <c r="K180" s="1"/>
    </row>
    <row r="181" spans="1:11" ht="12.75">
      <c r="A181" s="1"/>
      <c r="B181" s="1"/>
      <c r="C181" s="1"/>
      <c r="D181" s="1"/>
      <c r="E181" s="1"/>
      <c r="F181" s="1"/>
      <c r="G181" s="1"/>
      <c r="H181" s="1"/>
      <c r="I181" s="1"/>
      <c r="J181" s="174"/>
      <c r="K181" s="1"/>
    </row>
    <row r="182" spans="1:11" ht="12.75">
      <c r="A182" s="1"/>
      <c r="B182" s="1"/>
      <c r="C182" s="1"/>
      <c r="D182" s="1"/>
      <c r="E182" s="1"/>
      <c r="F182" s="1"/>
      <c r="G182" s="1"/>
      <c r="H182" s="1"/>
      <c r="I182" s="1"/>
      <c r="J182" s="174"/>
      <c r="K182" s="1"/>
    </row>
    <row r="183" spans="1:11" ht="12.75">
      <c r="A183" s="1"/>
      <c r="B183" s="1"/>
      <c r="C183" s="1"/>
      <c r="D183" s="1"/>
      <c r="E183" s="1"/>
      <c r="F183" s="1"/>
      <c r="G183" s="1"/>
      <c r="H183" s="1"/>
      <c r="I183" s="1"/>
      <c r="J183" s="174"/>
      <c r="K183" s="1"/>
    </row>
    <row r="184" spans="1:11" ht="12.75">
      <c r="A184" s="1"/>
      <c r="B184" s="1"/>
      <c r="C184" s="1"/>
      <c r="D184" s="1"/>
      <c r="E184" s="1"/>
      <c r="F184" s="1"/>
      <c r="G184" s="1"/>
      <c r="H184" s="1"/>
      <c r="I184" s="1"/>
      <c r="J184" s="174"/>
      <c r="K184" s="1"/>
    </row>
    <row r="185" spans="1:11" ht="12.75">
      <c r="A185" s="1"/>
      <c r="B185" s="1"/>
      <c r="C185" s="1"/>
      <c r="D185" s="1"/>
      <c r="E185" s="1"/>
      <c r="F185" s="1"/>
      <c r="G185" s="1"/>
      <c r="H185" s="1"/>
      <c r="I185" s="1"/>
      <c r="J185" s="174"/>
      <c r="K185" s="1"/>
    </row>
    <row r="186" spans="1:11" ht="12.75">
      <c r="A186" s="1"/>
      <c r="B186" s="1"/>
      <c r="C186" s="1"/>
      <c r="D186" s="1"/>
      <c r="E186" s="1"/>
      <c r="F186" s="1"/>
      <c r="G186" s="1"/>
      <c r="H186" s="1"/>
      <c r="I186" s="1"/>
      <c r="J186" s="174"/>
      <c r="K186" s="1"/>
    </row>
    <row r="187" spans="1:11" ht="12.75">
      <c r="A187" s="1"/>
      <c r="B187" s="1"/>
      <c r="C187" s="1"/>
      <c r="D187" s="1"/>
      <c r="E187" s="1"/>
      <c r="F187" s="1"/>
      <c r="G187" s="1"/>
      <c r="H187" s="1"/>
      <c r="I187" s="1"/>
      <c r="J187" s="174"/>
      <c r="K187" s="1"/>
    </row>
    <row r="188" spans="1:11" ht="12.75">
      <c r="A188" s="1"/>
      <c r="B188" s="1"/>
      <c r="C188" s="1"/>
      <c r="D188" s="1"/>
      <c r="E188" s="1"/>
      <c r="F188" s="1"/>
      <c r="G188" s="1"/>
      <c r="H188" s="1"/>
      <c r="I188" s="1"/>
      <c r="J188" s="174"/>
      <c r="K188" s="1"/>
    </row>
    <row r="189" spans="1:11" ht="12.75">
      <c r="A189" s="1"/>
      <c r="B189" s="1"/>
      <c r="C189" s="1"/>
      <c r="D189" s="1"/>
      <c r="E189" s="1"/>
      <c r="F189" s="1"/>
      <c r="G189" s="1"/>
      <c r="H189" s="1"/>
      <c r="I189" s="1"/>
      <c r="J189" s="174"/>
      <c r="K189" s="1"/>
    </row>
    <row r="190" spans="1:11" ht="12.75">
      <c r="A190" s="1"/>
      <c r="B190" s="1"/>
      <c r="C190" s="1"/>
      <c r="D190" s="1"/>
      <c r="E190" s="1"/>
      <c r="F190" s="1"/>
      <c r="G190" s="1"/>
      <c r="H190" s="1"/>
      <c r="I190" s="1"/>
      <c r="J190" s="174"/>
      <c r="K190" s="1"/>
    </row>
    <row r="191" spans="1:11" ht="12.75">
      <c r="A191" s="1"/>
      <c r="B191" s="1"/>
      <c r="C191" s="1"/>
      <c r="D191" s="1"/>
      <c r="E191" s="1"/>
      <c r="F191" s="1"/>
      <c r="G191" s="1"/>
      <c r="H191" s="1"/>
      <c r="I191" s="1"/>
      <c r="J191" s="174"/>
      <c r="K191" s="1"/>
    </row>
    <row r="192" spans="1:11" ht="12.75">
      <c r="A192" s="1"/>
      <c r="B192" s="1"/>
      <c r="C192" s="1"/>
      <c r="D192" s="1"/>
      <c r="E192" s="1"/>
      <c r="F192" s="1"/>
      <c r="G192" s="1"/>
      <c r="H192" s="1"/>
      <c r="I192" s="1"/>
      <c r="J192" s="174"/>
      <c r="K192" s="1"/>
    </row>
    <row r="193" spans="1:11" ht="12.75">
      <c r="A193" s="1"/>
      <c r="B193" s="1"/>
      <c r="C193" s="1"/>
      <c r="D193" s="1"/>
      <c r="E193" s="1"/>
      <c r="F193" s="1"/>
      <c r="G193" s="1"/>
      <c r="H193" s="1"/>
      <c r="I193" s="1"/>
      <c r="J193" s="174"/>
      <c r="K193" s="1"/>
    </row>
    <row r="194" spans="1:11" ht="12.75">
      <c r="A194" s="1"/>
      <c r="B194" s="1"/>
      <c r="C194" s="1"/>
      <c r="D194" s="1"/>
      <c r="E194" s="1"/>
      <c r="F194" s="1"/>
      <c r="G194" s="1"/>
      <c r="H194" s="1"/>
      <c r="I194" s="1"/>
      <c r="J194" s="174"/>
      <c r="K194" s="1"/>
    </row>
    <row r="195" spans="1:11" ht="12.75">
      <c r="A195" s="1"/>
      <c r="B195" s="1"/>
      <c r="C195" s="1"/>
      <c r="D195" s="1"/>
      <c r="E195" s="1"/>
      <c r="F195" s="1"/>
      <c r="G195" s="1"/>
      <c r="H195" s="1"/>
      <c r="I195" s="1"/>
      <c r="J195" s="174"/>
      <c r="K195" s="1"/>
    </row>
    <row r="196" spans="1:11" ht="12.75">
      <c r="A196" s="1"/>
      <c r="B196" s="1"/>
      <c r="C196" s="1"/>
      <c r="D196" s="1"/>
      <c r="E196" s="1"/>
      <c r="F196" s="1"/>
      <c r="G196" s="1"/>
      <c r="H196" s="1"/>
      <c r="I196" s="1"/>
      <c r="J196" s="174"/>
      <c r="K196" s="1"/>
    </row>
    <row r="197" spans="1:11" ht="12.75">
      <c r="A197" s="1"/>
      <c r="B197" s="1"/>
      <c r="C197" s="1"/>
      <c r="D197" s="1"/>
      <c r="E197" s="1"/>
      <c r="F197" s="1"/>
      <c r="G197" s="1"/>
      <c r="H197" s="1"/>
      <c r="I197" s="1"/>
      <c r="J197" s="174"/>
      <c r="K197" s="1"/>
    </row>
    <row r="198" spans="1:11" ht="12.75">
      <c r="A198" s="1"/>
      <c r="B198" s="1"/>
      <c r="C198" s="1"/>
      <c r="D198" s="1"/>
      <c r="E198" s="1"/>
      <c r="F198" s="1"/>
      <c r="G198" s="1"/>
      <c r="H198" s="1"/>
      <c r="I198" s="1"/>
      <c r="J198" s="174"/>
      <c r="K198" s="1"/>
    </row>
    <row r="199" spans="1:11" ht="12.75">
      <c r="A199" s="1"/>
      <c r="B199" s="1"/>
      <c r="C199" s="1"/>
      <c r="D199" s="1"/>
      <c r="E199" s="1"/>
      <c r="F199" s="1"/>
      <c r="G199" s="1"/>
      <c r="H199" s="1"/>
      <c r="I199" s="1"/>
      <c r="J199" s="174"/>
      <c r="K199" s="1"/>
    </row>
    <row r="200" spans="1:11" ht="12.75">
      <c r="A200" s="1"/>
      <c r="B200" s="1"/>
      <c r="C200" s="1"/>
      <c r="D200" s="1"/>
      <c r="E200" s="1"/>
      <c r="F200" s="1"/>
      <c r="G200" s="1"/>
      <c r="H200" s="1"/>
      <c r="I200" s="1"/>
      <c r="J200" s="174"/>
      <c r="K200" s="1"/>
    </row>
    <row r="201" spans="1:11" ht="12.75">
      <c r="A201" s="1"/>
      <c r="B201" s="1"/>
      <c r="C201" s="1"/>
      <c r="D201" s="1"/>
      <c r="E201" s="1"/>
      <c r="F201" s="1"/>
      <c r="G201" s="1"/>
      <c r="H201" s="1"/>
      <c r="I201" s="1"/>
      <c r="J201" s="174"/>
      <c r="K201" s="1"/>
    </row>
    <row r="202" spans="1:11" ht="12.75">
      <c r="A202" s="1"/>
      <c r="B202" s="1"/>
      <c r="C202" s="1"/>
      <c r="D202" s="1"/>
      <c r="E202" s="1"/>
      <c r="F202" s="1"/>
      <c r="G202" s="1"/>
      <c r="H202" s="1"/>
      <c r="I202" s="1"/>
      <c r="J202" s="174"/>
      <c r="K202" s="1"/>
    </row>
    <row r="203" spans="1:11" ht="12.75">
      <c r="A203" s="1"/>
      <c r="B203" s="1"/>
      <c r="C203" s="1"/>
      <c r="D203" s="1"/>
      <c r="E203" s="1"/>
      <c r="F203" s="1"/>
      <c r="G203" s="1"/>
      <c r="H203" s="1"/>
      <c r="I203" s="1"/>
      <c r="J203" s="174"/>
      <c r="K203" s="1"/>
    </row>
    <row r="204" spans="1:11" ht="12.75">
      <c r="A204" s="1"/>
      <c r="B204" s="1"/>
      <c r="C204" s="1"/>
      <c r="D204" s="1"/>
      <c r="E204" s="1"/>
      <c r="F204" s="1"/>
      <c r="G204" s="1"/>
      <c r="H204" s="1"/>
      <c r="I204" s="1"/>
      <c r="J204" s="174"/>
      <c r="K204" s="1"/>
    </row>
    <row r="205" spans="1:11" ht="12.75">
      <c r="A205" s="1"/>
      <c r="B205" s="1"/>
      <c r="C205" s="1"/>
      <c r="D205" s="1"/>
      <c r="E205" s="1"/>
      <c r="F205" s="1"/>
      <c r="G205" s="1"/>
      <c r="H205" s="1"/>
      <c r="I205" s="1"/>
      <c r="J205" s="174"/>
      <c r="K205" s="1"/>
    </row>
    <row r="206" spans="1:11" ht="12.75">
      <c r="A206" s="1"/>
      <c r="B206" s="1"/>
      <c r="C206" s="1"/>
      <c r="D206" s="1"/>
      <c r="E206" s="1"/>
      <c r="F206" s="1"/>
      <c r="G206" s="1"/>
      <c r="H206" s="1"/>
      <c r="I206" s="1"/>
      <c r="J206" s="174"/>
      <c r="K206" s="1"/>
    </row>
    <row r="207" spans="1:11" ht="12.75">
      <c r="A207" s="1"/>
      <c r="B207" s="1"/>
      <c r="C207" s="1"/>
      <c r="D207" s="1"/>
      <c r="E207" s="1"/>
      <c r="F207" s="1"/>
      <c r="G207" s="1"/>
      <c r="H207" s="1"/>
      <c r="I207" s="1"/>
      <c r="J207" s="174"/>
      <c r="K207" s="1"/>
    </row>
    <row r="208" spans="1:11" ht="12.75">
      <c r="A208" s="1"/>
      <c r="B208" s="1"/>
      <c r="C208" s="1"/>
      <c r="D208" s="1"/>
      <c r="E208" s="1"/>
      <c r="F208" s="1"/>
      <c r="G208" s="1"/>
      <c r="H208" s="1"/>
      <c r="I208" s="1"/>
      <c r="J208" s="174"/>
      <c r="K208" s="1"/>
    </row>
    <row r="209" spans="1:11" ht="12.75">
      <c r="A209" s="1"/>
      <c r="B209" s="1"/>
      <c r="C209" s="1"/>
      <c r="D209" s="1"/>
      <c r="E209" s="1"/>
      <c r="F209" s="1"/>
      <c r="G209" s="1"/>
      <c r="H209" s="1"/>
      <c r="I209" s="1"/>
      <c r="J209" s="174"/>
      <c r="K209" s="1"/>
    </row>
    <row r="210" spans="1:11" ht="12.75">
      <c r="A210" s="1"/>
      <c r="B210" s="1"/>
      <c r="C210" s="1"/>
      <c r="D210" s="1"/>
      <c r="E210" s="1"/>
      <c r="F210" s="1"/>
      <c r="G210" s="1"/>
      <c r="H210" s="1"/>
      <c r="I210" s="1"/>
      <c r="J210" s="174"/>
      <c r="K210" s="1"/>
    </row>
    <row r="211" spans="1:11" ht="12.75">
      <c r="A211" s="1"/>
      <c r="B211" s="1"/>
      <c r="C211" s="1"/>
      <c r="D211" s="1"/>
      <c r="E211" s="1"/>
      <c r="F211" s="1"/>
      <c r="G211" s="1"/>
      <c r="H211" s="1"/>
      <c r="I211" s="1"/>
      <c r="J211" s="174"/>
      <c r="K211" s="1"/>
    </row>
    <row r="212" spans="1:11" ht="12.75">
      <c r="A212" s="1"/>
      <c r="B212" s="1"/>
      <c r="C212" s="1"/>
      <c r="D212" s="1"/>
      <c r="E212" s="1"/>
      <c r="F212" s="1"/>
      <c r="G212" s="1"/>
      <c r="H212" s="1"/>
      <c r="I212" s="1"/>
      <c r="J212" s="174"/>
      <c r="K212" s="1"/>
    </row>
    <row r="213" spans="1:11" ht="12.75">
      <c r="A213" s="1"/>
      <c r="B213" s="1"/>
      <c r="C213" s="1"/>
      <c r="D213" s="1"/>
      <c r="E213" s="1"/>
      <c r="F213" s="1"/>
      <c r="G213" s="1"/>
      <c r="H213" s="1"/>
      <c r="I213" s="1"/>
      <c r="J213" s="174"/>
      <c r="K213" s="1"/>
    </row>
    <row r="214" spans="1:11" ht="12.75">
      <c r="A214" s="1"/>
      <c r="B214" s="1"/>
      <c r="C214" s="1"/>
      <c r="D214" s="1"/>
      <c r="E214" s="1"/>
      <c r="F214" s="1"/>
      <c r="G214" s="1"/>
      <c r="H214" s="1"/>
      <c r="I214" s="1"/>
      <c r="J214" s="174"/>
      <c r="K214" s="1"/>
    </row>
    <row r="215" spans="1:11" ht="12.75">
      <c r="A215" s="1"/>
      <c r="B215" s="1"/>
      <c r="C215" s="1"/>
      <c r="D215" s="1"/>
      <c r="E215" s="1"/>
      <c r="F215" s="1"/>
      <c r="G215" s="1"/>
      <c r="H215" s="1"/>
      <c r="I215" s="1"/>
      <c r="J215" s="174"/>
      <c r="K215" s="1"/>
    </row>
    <row r="216" spans="1:11" ht="12.75">
      <c r="A216" s="1"/>
      <c r="B216" s="1"/>
      <c r="C216" s="1"/>
      <c r="D216" s="1"/>
      <c r="E216" s="1"/>
      <c r="F216" s="1"/>
      <c r="G216" s="1"/>
      <c r="H216" s="1"/>
      <c r="I216" s="1"/>
      <c r="J216" s="174"/>
      <c r="K216" s="1"/>
    </row>
    <row r="217" spans="1:11" ht="12.75">
      <c r="A217" s="1"/>
      <c r="B217" s="1"/>
      <c r="C217" s="1"/>
      <c r="D217" s="1"/>
      <c r="E217" s="1"/>
      <c r="F217" s="1"/>
      <c r="G217" s="1"/>
      <c r="H217" s="1"/>
      <c r="I217" s="1"/>
      <c r="J217" s="174"/>
      <c r="K217" s="1"/>
    </row>
    <row r="218" spans="1:11" ht="12.75">
      <c r="A218" s="1"/>
      <c r="B218" s="1"/>
      <c r="C218" s="1"/>
      <c r="D218" s="1"/>
      <c r="E218" s="1"/>
      <c r="F218" s="1"/>
      <c r="G218" s="1"/>
      <c r="H218" s="1"/>
      <c r="I218" s="1"/>
      <c r="J218" s="174"/>
      <c r="K218" s="1"/>
    </row>
    <row r="219" spans="1:11" ht="12.75">
      <c r="A219" s="1"/>
      <c r="B219" s="1"/>
      <c r="C219" s="1"/>
      <c r="D219" s="1"/>
      <c r="E219" s="1"/>
      <c r="F219" s="1"/>
      <c r="G219" s="1"/>
      <c r="H219" s="1"/>
      <c r="I219" s="1"/>
      <c r="J219" s="174"/>
      <c r="K219" s="1"/>
    </row>
    <row r="220" spans="1:11" ht="12.75">
      <c r="A220" s="1"/>
      <c r="B220" s="1"/>
      <c r="C220" s="1"/>
      <c r="D220" s="1"/>
      <c r="E220" s="1"/>
      <c r="F220" s="1"/>
      <c r="G220" s="1"/>
      <c r="H220" s="1"/>
      <c r="I220" s="1"/>
      <c r="J220" s="174"/>
      <c r="K220" s="1"/>
    </row>
    <row r="221" spans="1:11" ht="12.75">
      <c r="A221" s="1"/>
      <c r="B221" s="1"/>
      <c r="C221" s="1"/>
      <c r="D221" s="1"/>
      <c r="E221" s="1"/>
      <c r="F221" s="1"/>
      <c r="G221" s="1"/>
      <c r="H221" s="1"/>
      <c r="I221" s="1"/>
      <c r="J221" s="174"/>
      <c r="K221" s="1"/>
    </row>
    <row r="222" spans="1:11" ht="12.75">
      <c r="A222" s="1"/>
      <c r="B222" s="1"/>
      <c r="C222" s="1"/>
      <c r="D222" s="1"/>
      <c r="E222" s="1"/>
      <c r="F222" s="1"/>
      <c r="G222" s="1"/>
      <c r="H222" s="1"/>
      <c r="I222" s="1"/>
      <c r="J222" s="174"/>
      <c r="K222" s="1"/>
    </row>
    <row r="223" spans="1:11" ht="12.75">
      <c r="A223" s="1"/>
      <c r="B223" s="1"/>
      <c r="C223" s="1"/>
      <c r="D223" s="1"/>
      <c r="E223" s="1"/>
      <c r="F223" s="1"/>
      <c r="G223" s="1"/>
      <c r="H223" s="1"/>
      <c r="I223" s="1"/>
      <c r="J223" s="174"/>
      <c r="K223" s="1"/>
    </row>
    <row r="224" spans="1:11" ht="12.75">
      <c r="A224" s="1"/>
      <c r="B224" s="1"/>
      <c r="C224" s="1"/>
      <c r="D224" s="1"/>
      <c r="E224" s="1"/>
      <c r="F224" s="1"/>
      <c r="G224" s="1"/>
      <c r="H224" s="1"/>
      <c r="I224" s="1"/>
      <c r="J224" s="174"/>
      <c r="K224" s="1"/>
    </row>
    <row r="225" spans="1:11" ht="12.75">
      <c r="A225" s="1"/>
      <c r="B225" s="1"/>
      <c r="C225" s="1"/>
      <c r="D225" s="1"/>
      <c r="E225" s="1"/>
      <c r="F225" s="1"/>
      <c r="G225" s="1"/>
      <c r="H225" s="1"/>
      <c r="I225" s="1"/>
      <c r="J225" s="174"/>
      <c r="K225" s="1"/>
    </row>
    <row r="226" spans="1:11" ht="12.75">
      <c r="A226" s="1"/>
      <c r="B226" s="1"/>
      <c r="C226" s="1"/>
      <c r="D226" s="1"/>
      <c r="E226" s="1"/>
      <c r="F226" s="1"/>
      <c r="G226" s="1"/>
      <c r="H226" s="1"/>
      <c r="I226" s="1"/>
      <c r="J226" s="174"/>
      <c r="K226" s="1"/>
    </row>
    <row r="227" spans="1:11" ht="12.75">
      <c r="A227" s="1"/>
      <c r="B227" s="1"/>
      <c r="C227" s="1"/>
      <c r="D227" s="1"/>
      <c r="E227" s="1"/>
      <c r="F227" s="1"/>
      <c r="G227" s="1"/>
      <c r="H227" s="1"/>
      <c r="I227" s="1"/>
      <c r="J227" s="174"/>
      <c r="K227" s="1"/>
    </row>
    <row r="228" spans="1:11" ht="12.75">
      <c r="A228" s="1"/>
      <c r="B228" s="1"/>
      <c r="C228" s="1"/>
      <c r="D228" s="1"/>
      <c r="E228" s="1"/>
      <c r="F228" s="1"/>
      <c r="G228" s="1"/>
      <c r="H228" s="1"/>
      <c r="I228" s="1"/>
      <c r="J228" s="174"/>
      <c r="K228" s="1"/>
    </row>
    <row r="229" spans="1:11" ht="12.75">
      <c r="A229" s="1"/>
      <c r="B229" s="1"/>
      <c r="C229" s="1"/>
      <c r="D229" s="1"/>
      <c r="E229" s="1"/>
      <c r="F229" s="1"/>
      <c r="G229" s="1"/>
      <c r="H229" s="1"/>
      <c r="I229" s="1"/>
      <c r="J229" s="174"/>
      <c r="K229" s="1"/>
    </row>
    <row r="230" spans="1:11" ht="12.75">
      <c r="A230" s="1"/>
      <c r="B230" s="1"/>
      <c r="C230" s="1"/>
      <c r="D230" s="1"/>
      <c r="E230" s="1"/>
      <c r="F230" s="1"/>
      <c r="G230" s="1"/>
      <c r="H230" s="1"/>
      <c r="I230" s="1"/>
      <c r="J230" s="174"/>
      <c r="K230" s="1"/>
    </row>
    <row r="231" spans="1:11" ht="12.75">
      <c r="A231" s="1"/>
      <c r="B231" s="1"/>
      <c r="C231" s="1"/>
      <c r="D231" s="1"/>
      <c r="E231" s="1"/>
      <c r="F231" s="1"/>
      <c r="G231" s="1"/>
      <c r="H231" s="1"/>
      <c r="I231" s="1"/>
      <c r="J231" s="174"/>
      <c r="K231" s="1"/>
    </row>
    <row r="232" spans="1:11" ht="12.75">
      <c r="A232" s="1"/>
      <c r="B232" s="1"/>
      <c r="C232" s="1"/>
      <c r="D232" s="1"/>
      <c r="E232" s="1"/>
      <c r="F232" s="1"/>
      <c r="G232" s="1"/>
      <c r="H232" s="1"/>
      <c r="I232" s="1"/>
      <c r="J232" s="174"/>
      <c r="K232" s="1"/>
    </row>
    <row r="233" spans="1:11" ht="12.75">
      <c r="A233" s="1"/>
      <c r="B233" s="1"/>
      <c r="C233" s="1"/>
      <c r="D233" s="1"/>
      <c r="E233" s="1"/>
      <c r="F233" s="1"/>
      <c r="G233" s="1"/>
      <c r="H233" s="1"/>
      <c r="I233" s="1"/>
      <c r="J233" s="174"/>
      <c r="K233" s="1"/>
    </row>
    <row r="234" spans="1:11" ht="12.75">
      <c r="A234" s="1"/>
      <c r="B234" s="1"/>
      <c r="C234" s="1"/>
      <c r="D234" s="1"/>
      <c r="E234" s="1"/>
      <c r="F234" s="1"/>
      <c r="G234" s="1"/>
      <c r="H234" s="1"/>
      <c r="I234" s="1"/>
      <c r="J234" s="174"/>
      <c r="K234" s="1"/>
    </row>
    <row r="235" spans="1:11" ht="12.75">
      <c r="A235" s="1"/>
      <c r="B235" s="1"/>
      <c r="C235" s="1"/>
      <c r="D235" s="1"/>
      <c r="E235" s="1"/>
      <c r="F235" s="1"/>
      <c r="G235" s="1"/>
      <c r="H235" s="1"/>
      <c r="I235" s="1"/>
      <c r="J235" s="174"/>
      <c r="K235" s="1"/>
    </row>
    <row r="236" spans="1:11" ht="12.75">
      <c r="A236" s="1"/>
      <c r="B236" s="1"/>
      <c r="C236" s="1"/>
      <c r="D236" s="1"/>
      <c r="E236" s="1"/>
      <c r="F236" s="1"/>
      <c r="G236" s="1"/>
      <c r="H236" s="1"/>
      <c r="I236" s="1"/>
      <c r="J236" s="174"/>
      <c r="K236" s="1"/>
    </row>
    <row r="237" spans="1:11" ht="12.75">
      <c r="A237" s="1"/>
      <c r="B237" s="1"/>
      <c r="C237" s="1"/>
      <c r="D237" s="1"/>
      <c r="E237" s="1"/>
      <c r="F237" s="1"/>
      <c r="G237" s="1"/>
      <c r="H237" s="1"/>
      <c r="I237" s="1"/>
      <c r="J237" s="174"/>
      <c r="K237" s="1"/>
    </row>
    <row r="238" spans="1:11" ht="12.75">
      <c r="A238" s="1"/>
      <c r="B238" s="1"/>
      <c r="C238" s="1"/>
      <c r="D238" s="1"/>
      <c r="E238" s="1"/>
      <c r="F238" s="1"/>
      <c r="G238" s="1"/>
      <c r="H238" s="1"/>
      <c r="I238" s="1"/>
      <c r="J238" s="174"/>
      <c r="K238" s="1"/>
    </row>
    <row r="239" spans="1:11" ht="12.75">
      <c r="A239" s="1"/>
      <c r="B239" s="1"/>
      <c r="C239" s="1"/>
      <c r="D239" s="1"/>
      <c r="E239" s="1"/>
      <c r="F239" s="1"/>
      <c r="G239" s="1"/>
      <c r="H239" s="1"/>
      <c r="I239" s="1"/>
      <c r="J239" s="174"/>
      <c r="K239" s="1"/>
    </row>
    <row r="240" spans="1:11" ht="12.75">
      <c r="A240" s="1"/>
      <c r="B240" s="1"/>
      <c r="C240" s="1"/>
      <c r="D240" s="1"/>
      <c r="E240" s="1"/>
      <c r="F240" s="1"/>
      <c r="G240" s="1"/>
      <c r="H240" s="1"/>
      <c r="I240" s="1"/>
      <c r="J240" s="174"/>
      <c r="K240" s="1"/>
    </row>
    <row r="241" spans="1:11" ht="12.75">
      <c r="A241" s="1"/>
      <c r="B241" s="1"/>
      <c r="C241" s="1"/>
      <c r="D241" s="1"/>
      <c r="E241" s="1"/>
      <c r="F241" s="1"/>
      <c r="G241" s="1"/>
      <c r="H241" s="1"/>
      <c r="I241" s="1"/>
      <c r="J241" s="174"/>
      <c r="K241" s="1"/>
    </row>
    <row r="242" spans="1:11" ht="12.75">
      <c r="A242" s="1"/>
      <c r="B242" s="1"/>
      <c r="C242" s="1"/>
      <c r="D242" s="1"/>
      <c r="E242" s="1"/>
      <c r="F242" s="1"/>
      <c r="G242" s="1"/>
      <c r="H242" s="1"/>
      <c r="I242" s="1"/>
      <c r="J242" s="174"/>
      <c r="K242" s="1"/>
    </row>
    <row r="243" spans="1:11" ht="12.75">
      <c r="A243" s="1"/>
      <c r="B243" s="1"/>
      <c r="C243" s="1"/>
      <c r="D243" s="1"/>
      <c r="E243" s="1"/>
      <c r="F243" s="1"/>
      <c r="G243" s="1"/>
      <c r="H243" s="1"/>
      <c r="I243" s="1"/>
      <c r="J243" s="174"/>
      <c r="K243" s="1"/>
    </row>
    <row r="244" spans="1:11" ht="12.75">
      <c r="A244" s="1"/>
      <c r="B244" s="1"/>
      <c r="C244" s="1"/>
      <c r="D244" s="1"/>
      <c r="E244" s="1"/>
      <c r="F244" s="1"/>
      <c r="G244" s="1"/>
      <c r="H244" s="1"/>
      <c r="I244" s="1"/>
      <c r="J244" s="174"/>
      <c r="K244" s="1"/>
    </row>
    <row r="245" spans="1:11" ht="12.75">
      <c r="A245" s="1"/>
      <c r="B245" s="1"/>
      <c r="C245" s="1"/>
      <c r="D245" s="1"/>
      <c r="E245" s="1"/>
      <c r="F245" s="1"/>
      <c r="G245" s="1"/>
      <c r="H245" s="1"/>
      <c r="I245" s="1"/>
      <c r="J245" s="174"/>
      <c r="K245" s="1"/>
    </row>
    <row r="246" spans="1:11" ht="12.75">
      <c r="A246" s="1"/>
      <c r="B246" s="1"/>
      <c r="C246" s="1"/>
      <c r="D246" s="1"/>
      <c r="E246" s="1"/>
      <c r="F246" s="1"/>
      <c r="G246" s="1"/>
      <c r="H246" s="1"/>
      <c r="I246" s="1"/>
      <c r="J246" s="174"/>
      <c r="K246" s="1"/>
    </row>
    <row r="247" spans="1:11" ht="12.75">
      <c r="A247" s="1"/>
      <c r="B247" s="1"/>
      <c r="C247" s="1"/>
      <c r="D247" s="1"/>
      <c r="E247" s="1"/>
      <c r="F247" s="1"/>
      <c r="G247" s="1"/>
      <c r="H247" s="1"/>
      <c r="I247" s="1"/>
      <c r="J247" s="174"/>
      <c r="K247" s="1"/>
    </row>
    <row r="248" spans="1:11" ht="12.75">
      <c r="A248" s="1"/>
      <c r="B248" s="1"/>
      <c r="C248" s="1"/>
      <c r="D248" s="1"/>
      <c r="E248" s="1"/>
      <c r="F248" s="1"/>
      <c r="G248" s="1"/>
      <c r="H248" s="1"/>
      <c r="I248" s="1"/>
      <c r="J248" s="174"/>
      <c r="K248" s="1"/>
    </row>
    <row r="249" spans="1:11" ht="12.75">
      <c r="A249" s="1"/>
      <c r="B249" s="1"/>
      <c r="C249" s="1"/>
      <c r="D249" s="1"/>
      <c r="E249" s="1"/>
      <c r="F249" s="1"/>
      <c r="G249" s="1"/>
      <c r="H249" s="1"/>
      <c r="I249" s="1"/>
      <c r="J249" s="174"/>
      <c r="K249" s="1"/>
    </row>
    <row r="250" spans="1:11" ht="12.75">
      <c r="A250" s="1"/>
      <c r="B250" s="1"/>
      <c r="C250" s="1"/>
      <c r="D250" s="1"/>
      <c r="E250" s="1"/>
      <c r="F250" s="1"/>
      <c r="G250" s="1"/>
      <c r="H250" s="1"/>
      <c r="I250" s="1"/>
      <c r="J250" s="174"/>
      <c r="K250" s="1"/>
    </row>
    <row r="251" spans="1:11" ht="12.75">
      <c r="A251" s="1"/>
      <c r="B251" s="1"/>
      <c r="C251" s="1"/>
      <c r="D251" s="1"/>
      <c r="E251" s="1"/>
      <c r="F251" s="1"/>
      <c r="G251" s="1"/>
      <c r="H251" s="1"/>
      <c r="I251" s="1"/>
      <c r="J251" s="174"/>
      <c r="K251" s="1"/>
    </row>
    <row r="252" spans="1:11" ht="12.75">
      <c r="A252" s="1"/>
      <c r="B252" s="1"/>
      <c r="C252" s="1"/>
      <c r="D252" s="1"/>
      <c r="E252" s="1"/>
      <c r="F252" s="1"/>
      <c r="G252" s="1"/>
      <c r="H252" s="1"/>
      <c r="I252" s="1"/>
      <c r="J252" s="174"/>
      <c r="K252" s="1"/>
    </row>
    <row r="253" spans="1:11" ht="12.75">
      <c r="A253" s="1"/>
      <c r="B253" s="1"/>
      <c r="C253" s="1"/>
      <c r="D253" s="1"/>
      <c r="E253" s="1"/>
      <c r="F253" s="1"/>
      <c r="G253" s="1"/>
      <c r="H253" s="1"/>
      <c r="I253" s="1"/>
      <c r="J253" s="174"/>
      <c r="K253" s="1"/>
    </row>
    <row r="254" spans="1:11" ht="12.75">
      <c r="A254" s="1"/>
      <c r="B254" s="1"/>
      <c r="C254" s="1"/>
      <c r="D254" s="1"/>
      <c r="E254" s="1"/>
      <c r="F254" s="1"/>
      <c r="G254" s="1"/>
      <c r="H254" s="1"/>
      <c r="I254" s="1"/>
      <c r="J254" s="174"/>
      <c r="K254" s="1"/>
    </row>
    <row r="255" spans="1:11" ht="12.75">
      <c r="A255" s="1"/>
      <c r="B255" s="1"/>
      <c r="C255" s="1"/>
      <c r="D255" s="1"/>
      <c r="E255" s="1"/>
      <c r="F255" s="1"/>
      <c r="G255" s="1"/>
      <c r="H255" s="1"/>
      <c r="I255" s="1"/>
      <c r="J255" s="174"/>
      <c r="K255" s="1"/>
    </row>
    <row r="256" spans="1:11" ht="12.75">
      <c r="A256" s="1"/>
      <c r="B256" s="1"/>
      <c r="C256" s="1"/>
      <c r="D256" s="1"/>
      <c r="E256" s="1"/>
      <c r="F256" s="1"/>
      <c r="G256" s="1"/>
      <c r="H256" s="1"/>
      <c r="I256" s="1"/>
      <c r="J256" s="174"/>
      <c r="K256" s="1"/>
    </row>
    <row r="257" spans="1:11" ht="12.75">
      <c r="A257" s="1"/>
      <c r="B257" s="1"/>
      <c r="C257" s="1"/>
      <c r="D257" s="1"/>
      <c r="E257" s="1"/>
      <c r="F257" s="1"/>
      <c r="G257" s="1"/>
      <c r="H257" s="1"/>
      <c r="I257" s="1"/>
      <c r="J257" s="174"/>
      <c r="K257" s="1"/>
    </row>
    <row r="258" spans="1:11" ht="12.75">
      <c r="A258" s="1"/>
      <c r="B258" s="1"/>
      <c r="C258" s="1"/>
      <c r="D258" s="1"/>
      <c r="E258" s="1"/>
      <c r="F258" s="1"/>
      <c r="G258" s="1"/>
      <c r="H258" s="1"/>
      <c r="I258" s="1"/>
      <c r="J258" s="174"/>
      <c r="K258" s="1"/>
    </row>
    <row r="259" spans="1:11" ht="12.75">
      <c r="A259" s="1"/>
      <c r="B259" s="1"/>
      <c r="C259" s="1"/>
      <c r="D259" s="1"/>
      <c r="E259" s="1"/>
      <c r="F259" s="1"/>
      <c r="G259" s="1"/>
      <c r="H259" s="1"/>
      <c r="I259" s="1"/>
      <c r="J259" s="174"/>
      <c r="K259" s="1"/>
    </row>
    <row r="260" spans="1:11" ht="12.75">
      <c r="A260" s="1"/>
      <c r="B260" s="1"/>
      <c r="C260" s="1"/>
      <c r="D260" s="1"/>
      <c r="E260" s="1"/>
      <c r="F260" s="1"/>
      <c r="G260" s="1"/>
      <c r="H260" s="1"/>
      <c r="I260" s="1"/>
      <c r="J260" s="174"/>
      <c r="K260" s="1"/>
    </row>
    <row r="261" spans="1:11" ht="12.75">
      <c r="A261" s="1"/>
      <c r="B261" s="1"/>
      <c r="C261" s="1"/>
      <c r="D261" s="1"/>
      <c r="E261" s="1"/>
      <c r="F261" s="1"/>
      <c r="G261" s="1"/>
      <c r="H261" s="1"/>
      <c r="I261" s="1"/>
      <c r="J261" s="174"/>
      <c r="K261" s="1"/>
    </row>
    <row r="262" spans="1:11" ht="12.75">
      <c r="A262" s="1"/>
      <c r="B262" s="1"/>
      <c r="C262" s="1"/>
      <c r="D262" s="1"/>
      <c r="E262" s="1"/>
      <c r="F262" s="1"/>
      <c r="G262" s="1"/>
      <c r="H262" s="1"/>
      <c r="I262" s="1"/>
      <c r="J262" s="174"/>
      <c r="K262" s="1"/>
    </row>
    <row r="263" spans="1:11" ht="12.75">
      <c r="A263" s="1"/>
      <c r="B263" s="1"/>
      <c r="C263" s="1"/>
      <c r="D263" s="1"/>
      <c r="E263" s="1"/>
      <c r="F263" s="1"/>
      <c r="G263" s="1"/>
      <c r="H263" s="1"/>
      <c r="I263" s="1"/>
      <c r="J263" s="174"/>
      <c r="K263" s="1"/>
    </row>
    <row r="264" spans="1:11" ht="12.75">
      <c r="A264" s="1"/>
      <c r="B264" s="1"/>
      <c r="C264" s="1"/>
      <c r="D264" s="1"/>
      <c r="E264" s="1"/>
      <c r="F264" s="1"/>
      <c r="G264" s="1"/>
      <c r="H264" s="1"/>
      <c r="I264" s="1"/>
      <c r="J264" s="174"/>
      <c r="K264" s="1"/>
    </row>
    <row r="265" spans="1:11" ht="12.75">
      <c r="A265" s="1"/>
      <c r="B265" s="1"/>
      <c r="C265" s="1"/>
      <c r="D265" s="1"/>
      <c r="E265" s="1"/>
      <c r="F265" s="1"/>
      <c r="G265" s="1"/>
      <c r="H265" s="1"/>
      <c r="I265" s="1"/>
      <c r="J265" s="174"/>
      <c r="K265" s="1"/>
    </row>
    <row r="266" spans="1:11" ht="12.75">
      <c r="A266" s="1"/>
      <c r="B266" s="1"/>
      <c r="C266" s="1"/>
      <c r="D266" s="1"/>
      <c r="E266" s="1"/>
      <c r="F266" s="1"/>
      <c r="G266" s="1"/>
      <c r="H266" s="1"/>
      <c r="I266" s="1"/>
      <c r="J266" s="174"/>
      <c r="K266" s="1"/>
    </row>
    <row r="267" spans="1:11" ht="12.75">
      <c r="A267" s="1"/>
      <c r="B267" s="1"/>
      <c r="C267" s="1"/>
      <c r="D267" s="1"/>
      <c r="E267" s="1"/>
      <c r="F267" s="1"/>
      <c r="G267" s="1"/>
      <c r="H267" s="1"/>
      <c r="I267" s="1"/>
      <c r="J267" s="174"/>
      <c r="K267" s="1"/>
    </row>
    <row r="268" spans="1:11" ht="12.75">
      <c r="A268" s="1"/>
      <c r="B268" s="1"/>
      <c r="C268" s="1"/>
      <c r="D268" s="1"/>
      <c r="E268" s="1"/>
      <c r="F268" s="1"/>
      <c r="G268" s="1"/>
      <c r="H268" s="1"/>
      <c r="I268" s="1"/>
      <c r="J268" s="174"/>
      <c r="K268" s="1"/>
    </row>
    <row r="269" spans="1:11" ht="12.75">
      <c r="A269" s="1"/>
      <c r="B269" s="1"/>
      <c r="C269" s="1"/>
      <c r="D269" s="1"/>
      <c r="E269" s="1"/>
      <c r="F269" s="1"/>
      <c r="G269" s="1"/>
      <c r="H269" s="1"/>
      <c r="I269" s="1"/>
      <c r="J269" s="174"/>
      <c r="K269" s="1"/>
    </row>
    <row r="270" spans="1:11" ht="12.75">
      <c r="A270" s="1"/>
      <c r="B270" s="1"/>
      <c r="C270" s="1"/>
      <c r="D270" s="1"/>
      <c r="E270" s="1"/>
      <c r="F270" s="1"/>
      <c r="G270" s="1"/>
      <c r="H270" s="1"/>
      <c r="I270" s="1"/>
      <c r="J270" s="174"/>
      <c r="K270" s="1"/>
    </row>
    <row r="271" spans="1:11" ht="12.75">
      <c r="A271" s="1"/>
      <c r="B271" s="1"/>
      <c r="C271" s="1"/>
      <c r="D271" s="1"/>
      <c r="E271" s="1"/>
      <c r="F271" s="1"/>
      <c r="G271" s="1"/>
      <c r="H271" s="1"/>
      <c r="I271" s="1"/>
      <c r="J271" s="174"/>
      <c r="K271" s="1"/>
    </row>
    <row r="272" spans="1:11" ht="12.75">
      <c r="A272" s="1"/>
      <c r="B272" s="1"/>
      <c r="C272" s="1"/>
      <c r="D272" s="1"/>
      <c r="E272" s="1"/>
      <c r="F272" s="1"/>
      <c r="G272" s="1"/>
      <c r="H272" s="1"/>
      <c r="I272" s="1"/>
      <c r="J272" s="174"/>
      <c r="K272" s="1"/>
    </row>
    <row r="273" spans="1:11" ht="12.75">
      <c r="A273" s="1"/>
      <c r="B273" s="1"/>
      <c r="C273" s="1"/>
      <c r="D273" s="1"/>
      <c r="E273" s="1"/>
      <c r="F273" s="1"/>
      <c r="G273" s="1"/>
      <c r="H273" s="1"/>
      <c r="I273" s="1"/>
      <c r="J273" s="174"/>
      <c r="K273" s="1"/>
    </row>
    <row r="274" spans="1:11" ht="12.75">
      <c r="A274" s="1"/>
      <c r="B274" s="1"/>
      <c r="C274" s="1"/>
      <c r="D274" s="1"/>
      <c r="E274" s="1"/>
      <c r="F274" s="1"/>
      <c r="G274" s="1"/>
      <c r="H274" s="1"/>
      <c r="I274" s="1"/>
      <c r="J274" s="174"/>
      <c r="K274" s="1"/>
    </row>
    <row r="275" spans="1:11" ht="12.75">
      <c r="A275" s="1"/>
      <c r="B275" s="1"/>
      <c r="C275" s="1"/>
      <c r="D275" s="1"/>
      <c r="E275" s="1"/>
      <c r="F275" s="1"/>
      <c r="G275" s="1"/>
      <c r="H275" s="1"/>
      <c r="I275" s="1"/>
      <c r="J275" s="174"/>
      <c r="K275" s="1"/>
    </row>
    <row r="276" spans="1:11" ht="12.75">
      <c r="A276" s="1"/>
      <c r="B276" s="1"/>
      <c r="C276" s="1"/>
      <c r="D276" s="1"/>
      <c r="E276" s="1"/>
      <c r="F276" s="1"/>
      <c r="G276" s="1"/>
      <c r="H276" s="1"/>
      <c r="I276" s="1"/>
      <c r="J276" s="174"/>
      <c r="K276" s="1"/>
    </row>
    <row r="277" spans="1:11" ht="12.75">
      <c r="A277" s="1"/>
      <c r="B277" s="1"/>
      <c r="C277" s="1"/>
      <c r="D277" s="1"/>
      <c r="E277" s="1"/>
      <c r="F277" s="1"/>
      <c r="G277" s="1"/>
      <c r="H277" s="1"/>
      <c r="I277" s="1"/>
      <c r="J277" s="174"/>
      <c r="K277" s="1"/>
    </row>
    <row r="278" spans="1:11" ht="12.75">
      <c r="A278" s="1"/>
      <c r="B278" s="1"/>
      <c r="C278" s="1"/>
      <c r="D278" s="1"/>
      <c r="E278" s="1"/>
      <c r="F278" s="1"/>
      <c r="G278" s="1"/>
      <c r="H278" s="1"/>
      <c r="I278" s="1"/>
      <c r="J278" s="174"/>
      <c r="K278" s="1"/>
    </row>
    <row r="279" spans="1:11" ht="12.75">
      <c r="A279" s="1"/>
      <c r="B279" s="1"/>
      <c r="C279" s="1"/>
      <c r="D279" s="1"/>
      <c r="E279" s="1"/>
      <c r="F279" s="1"/>
      <c r="G279" s="1"/>
      <c r="H279" s="1"/>
      <c r="I279" s="1"/>
      <c r="J279" s="174"/>
      <c r="K279" s="1"/>
    </row>
    <row r="280" spans="1:11" ht="12.75">
      <c r="A280" s="1"/>
      <c r="B280" s="1"/>
      <c r="C280" s="1"/>
      <c r="D280" s="1"/>
      <c r="E280" s="1"/>
      <c r="F280" s="1"/>
      <c r="G280" s="1"/>
      <c r="H280" s="1"/>
      <c r="I280" s="1"/>
      <c r="J280" s="174"/>
      <c r="K280" s="1"/>
    </row>
    <row r="281" spans="1:11" ht="12.75">
      <c r="A281" s="1"/>
      <c r="B281" s="1"/>
      <c r="C281" s="1"/>
      <c r="D281" s="1"/>
      <c r="E281" s="1"/>
      <c r="F281" s="1"/>
      <c r="G281" s="1"/>
      <c r="H281" s="1"/>
      <c r="I281" s="1"/>
      <c r="J281" s="174"/>
      <c r="K281" s="1"/>
    </row>
    <row r="282" spans="1:11" ht="12.75">
      <c r="A282" s="1"/>
      <c r="B282" s="1"/>
      <c r="C282" s="1"/>
      <c r="D282" s="1"/>
      <c r="E282" s="1"/>
      <c r="F282" s="1"/>
      <c r="G282" s="1"/>
      <c r="H282" s="1"/>
      <c r="I282" s="1"/>
      <c r="J282" s="174"/>
      <c r="K282" s="1"/>
    </row>
    <row r="283" spans="1:11" ht="12.75">
      <c r="A283" s="1"/>
      <c r="B283" s="1"/>
      <c r="C283" s="1"/>
      <c r="D283" s="1"/>
      <c r="E283" s="1"/>
      <c r="F283" s="1"/>
      <c r="G283" s="1"/>
      <c r="H283" s="1"/>
      <c r="I283" s="1"/>
      <c r="J283" s="174"/>
      <c r="K283" s="1"/>
    </row>
    <row r="284" spans="1:11" ht="12.75">
      <c r="A284" s="1"/>
      <c r="B284" s="1"/>
      <c r="C284" s="1"/>
      <c r="D284" s="1"/>
      <c r="E284" s="1"/>
      <c r="F284" s="1"/>
      <c r="G284" s="1"/>
      <c r="H284" s="1"/>
      <c r="I284" s="1"/>
      <c r="J284" s="174"/>
      <c r="K284" s="1"/>
    </row>
    <row r="285" spans="1:11" ht="12.75">
      <c r="A285" s="1"/>
      <c r="B285" s="1"/>
      <c r="C285" s="1"/>
      <c r="D285" s="1"/>
      <c r="E285" s="1"/>
      <c r="F285" s="1"/>
      <c r="G285" s="1"/>
      <c r="H285" s="1"/>
      <c r="I285" s="1"/>
      <c r="J285" s="174"/>
      <c r="K285" s="1"/>
    </row>
    <row r="286" spans="1:11" ht="12.75">
      <c r="A286" s="1"/>
      <c r="B286" s="1"/>
      <c r="C286" s="1"/>
      <c r="D286" s="1"/>
      <c r="E286" s="1"/>
      <c r="F286" s="1"/>
      <c r="G286" s="1"/>
      <c r="H286" s="1"/>
      <c r="I286" s="1"/>
      <c r="J286" s="174"/>
      <c r="K286" s="1"/>
    </row>
    <row r="287" spans="1:11" ht="12.75">
      <c r="A287" s="1"/>
      <c r="B287" s="1"/>
      <c r="C287" s="1"/>
      <c r="D287" s="1"/>
      <c r="E287" s="1"/>
      <c r="F287" s="1"/>
      <c r="G287" s="1"/>
      <c r="H287" s="1"/>
      <c r="I287" s="1"/>
      <c r="J287" s="174"/>
      <c r="K287" s="1"/>
    </row>
    <row r="288" spans="1:11" ht="12.75">
      <c r="A288" s="1"/>
      <c r="B288" s="1"/>
      <c r="C288" s="1"/>
      <c r="D288" s="1"/>
      <c r="E288" s="1"/>
      <c r="F288" s="1"/>
      <c r="G288" s="1"/>
      <c r="H288" s="1"/>
      <c r="I288" s="1"/>
      <c r="J288" s="174"/>
      <c r="K288" s="1"/>
    </row>
    <row r="289" spans="1:11" ht="12.75">
      <c r="A289" s="1"/>
      <c r="B289" s="1"/>
      <c r="C289" s="1"/>
      <c r="D289" s="1"/>
      <c r="E289" s="1"/>
      <c r="F289" s="1"/>
      <c r="G289" s="1"/>
      <c r="H289" s="1"/>
      <c r="I289" s="1"/>
      <c r="J289" s="174"/>
      <c r="K289" s="1"/>
    </row>
    <row r="290" spans="1:11" ht="12.75">
      <c r="A290" s="1"/>
      <c r="B290" s="1"/>
      <c r="C290" s="1"/>
      <c r="D290" s="1"/>
      <c r="E290" s="1"/>
      <c r="F290" s="1"/>
      <c r="G290" s="1"/>
      <c r="H290" s="1"/>
      <c r="I290" s="1"/>
      <c r="J290" s="174"/>
      <c r="K290" s="1"/>
    </row>
    <row r="291" spans="1:11" ht="12.75">
      <c r="A291" s="1"/>
      <c r="B291" s="1"/>
      <c r="C291" s="1"/>
      <c r="D291" s="1"/>
      <c r="E291" s="1"/>
      <c r="F291" s="1"/>
      <c r="G291" s="1"/>
      <c r="H291" s="1"/>
      <c r="I291" s="1"/>
      <c r="J291" s="174"/>
      <c r="K291" s="1"/>
    </row>
    <row r="292" spans="1:11" ht="12.75">
      <c r="A292" s="1"/>
      <c r="B292" s="1"/>
      <c r="C292" s="1"/>
      <c r="D292" s="1"/>
      <c r="E292" s="1"/>
      <c r="F292" s="1"/>
      <c r="G292" s="1"/>
      <c r="H292" s="1"/>
      <c r="I292" s="1"/>
      <c r="J292" s="174"/>
      <c r="K292" s="1"/>
    </row>
    <row r="293" spans="1:11" ht="12.75">
      <c r="A293" s="1"/>
      <c r="B293" s="1"/>
      <c r="C293" s="1"/>
      <c r="D293" s="1"/>
      <c r="E293" s="1"/>
      <c r="F293" s="1"/>
      <c r="G293" s="1"/>
      <c r="H293" s="1"/>
      <c r="I293" s="1"/>
      <c r="J293" s="174"/>
      <c r="K293" s="1"/>
    </row>
    <row r="294" spans="1:11" ht="12.75">
      <c r="A294" s="1"/>
      <c r="B294" s="1"/>
      <c r="C294" s="1"/>
      <c r="D294" s="1"/>
      <c r="E294" s="1"/>
      <c r="F294" s="1"/>
      <c r="G294" s="1"/>
      <c r="H294" s="1"/>
      <c r="I294" s="1"/>
      <c r="J294" s="174"/>
      <c r="K294" s="1"/>
    </row>
    <row r="295" spans="1:11" ht="12.75">
      <c r="A295" s="1"/>
      <c r="B295" s="1"/>
      <c r="C295" s="1"/>
      <c r="D295" s="1"/>
      <c r="E295" s="1"/>
      <c r="F295" s="1"/>
      <c r="G295" s="1"/>
      <c r="H295" s="1"/>
      <c r="I295" s="1"/>
      <c r="J295" s="174"/>
      <c r="K295" s="1"/>
    </row>
    <row r="296" spans="1:11" ht="12.75">
      <c r="A296" s="1"/>
      <c r="B296" s="1"/>
      <c r="C296" s="1"/>
      <c r="D296" s="1"/>
      <c r="E296" s="1"/>
      <c r="F296" s="1"/>
      <c r="G296" s="1"/>
      <c r="H296" s="1"/>
      <c r="I296" s="1"/>
      <c r="J296" s="174"/>
      <c r="K296" s="1"/>
    </row>
    <row r="297" spans="1:11" ht="12.75">
      <c r="A297" s="1"/>
      <c r="B297" s="1"/>
      <c r="C297" s="1"/>
      <c r="D297" s="1"/>
      <c r="E297" s="1"/>
      <c r="F297" s="1"/>
      <c r="G297" s="1"/>
      <c r="H297" s="1"/>
      <c r="I297" s="1"/>
      <c r="J297" s="174"/>
      <c r="K297" s="1"/>
    </row>
    <row r="298" spans="1:11" ht="12.75">
      <c r="A298" s="1"/>
      <c r="B298" s="1"/>
      <c r="C298" s="1"/>
      <c r="D298" s="1"/>
      <c r="E298" s="1"/>
      <c r="F298" s="1"/>
      <c r="G298" s="1"/>
      <c r="H298" s="1"/>
      <c r="I298" s="1"/>
      <c r="J298" s="174"/>
      <c r="K298" s="1"/>
    </row>
    <row r="299" spans="1:11" ht="12.75">
      <c r="A299" s="1"/>
      <c r="B299" s="1"/>
      <c r="C299" s="1"/>
      <c r="D299" s="1"/>
      <c r="E299" s="1"/>
      <c r="F299" s="1"/>
      <c r="G299" s="1"/>
      <c r="H299" s="1"/>
      <c r="I299" s="1"/>
      <c r="J299" s="174"/>
      <c r="K299" s="1"/>
    </row>
    <row r="300" spans="1:11" ht="12.75">
      <c r="A300" s="1"/>
      <c r="B300" s="1"/>
      <c r="C300" s="1"/>
      <c r="D300" s="1"/>
      <c r="E300" s="1"/>
      <c r="F300" s="1"/>
      <c r="G300" s="1"/>
      <c r="H300" s="1"/>
      <c r="I300" s="1"/>
      <c r="J300" s="174"/>
      <c r="K300" s="1"/>
    </row>
    <row r="301" spans="1:11" ht="12.75">
      <c r="A301" s="1"/>
      <c r="B301" s="1"/>
      <c r="C301" s="1"/>
      <c r="D301" s="1"/>
      <c r="E301" s="1"/>
      <c r="F301" s="1"/>
      <c r="G301" s="1"/>
      <c r="H301" s="1"/>
      <c r="I301" s="1"/>
      <c r="J301" s="174"/>
      <c r="K301" s="1"/>
    </row>
    <row r="302" spans="1:11" ht="12.75">
      <c r="A302" s="1"/>
      <c r="B302" s="1"/>
      <c r="C302" s="1"/>
      <c r="D302" s="1"/>
      <c r="E302" s="1"/>
      <c r="F302" s="1"/>
      <c r="G302" s="1"/>
      <c r="H302" s="1"/>
      <c r="I302" s="1"/>
      <c r="J302" s="174"/>
      <c r="K302" s="1"/>
    </row>
    <row r="303" spans="1:11" ht="12.75">
      <c r="A303" s="1"/>
      <c r="B303" s="1"/>
      <c r="C303" s="1"/>
      <c r="D303" s="1"/>
      <c r="E303" s="1"/>
      <c r="F303" s="1"/>
      <c r="G303" s="1"/>
      <c r="H303" s="1"/>
      <c r="I303" s="1"/>
      <c r="J303" s="174"/>
      <c r="K303" s="1"/>
    </row>
    <row r="304" spans="1:11" ht="12.75">
      <c r="A304" s="1"/>
      <c r="B304" s="1"/>
      <c r="C304" s="1"/>
      <c r="D304" s="1"/>
      <c r="E304" s="1"/>
      <c r="F304" s="1"/>
      <c r="G304" s="1"/>
      <c r="H304" s="1"/>
      <c r="I304" s="1"/>
      <c r="J304" s="174"/>
      <c r="K304" s="1"/>
    </row>
    <row r="305" spans="1:11" ht="12.75">
      <c r="A305" s="1"/>
      <c r="B305" s="1"/>
      <c r="C305" s="1"/>
      <c r="D305" s="1"/>
      <c r="E305" s="1"/>
      <c r="F305" s="1"/>
      <c r="G305" s="1"/>
      <c r="H305" s="1"/>
      <c r="I305" s="1"/>
      <c r="J305" s="174"/>
      <c r="K305" s="1"/>
    </row>
    <row r="306" spans="1:11" ht="12.75">
      <c r="A306" s="1"/>
      <c r="B306" s="1"/>
      <c r="C306" s="1"/>
      <c r="D306" s="1"/>
      <c r="E306" s="1"/>
      <c r="F306" s="1"/>
      <c r="G306" s="1"/>
      <c r="H306" s="1"/>
      <c r="I306" s="1"/>
      <c r="J306" s="174"/>
      <c r="K306" s="1"/>
    </row>
    <row r="307" spans="1:11" ht="12.75">
      <c r="A307" s="1"/>
      <c r="B307" s="1"/>
      <c r="C307" s="1"/>
      <c r="D307" s="1"/>
      <c r="E307" s="1"/>
      <c r="F307" s="1"/>
      <c r="G307" s="1"/>
      <c r="H307" s="1"/>
      <c r="I307" s="1"/>
      <c r="J307" s="174"/>
      <c r="K307" s="1"/>
    </row>
    <row r="308" spans="1:11" ht="12.75">
      <c r="A308" s="1"/>
      <c r="B308" s="1"/>
      <c r="C308" s="1"/>
      <c r="D308" s="1"/>
      <c r="E308" s="1"/>
      <c r="F308" s="1"/>
      <c r="G308" s="1"/>
      <c r="H308" s="1"/>
      <c r="I308" s="1"/>
      <c r="J308" s="174"/>
      <c r="K308" s="1"/>
    </row>
    <row r="309" spans="1:11" ht="12.75">
      <c r="A309" s="1"/>
      <c r="B309" s="1"/>
      <c r="C309" s="1"/>
      <c r="D309" s="1"/>
      <c r="E309" s="1"/>
      <c r="F309" s="1"/>
      <c r="G309" s="1"/>
      <c r="H309" s="1"/>
      <c r="I309" s="1"/>
      <c r="J309" s="174"/>
      <c r="K309" s="1"/>
    </row>
    <row r="310" spans="1:11" ht="12.75">
      <c r="A310" s="1"/>
      <c r="B310" s="1"/>
      <c r="C310" s="1"/>
      <c r="D310" s="1"/>
      <c r="E310" s="1"/>
      <c r="F310" s="1"/>
      <c r="G310" s="1"/>
      <c r="H310" s="1"/>
      <c r="I310" s="1"/>
      <c r="J310" s="174"/>
      <c r="K310" s="1"/>
    </row>
    <row r="311" spans="1:11" ht="12.75">
      <c r="A311" s="1"/>
      <c r="B311" s="1"/>
      <c r="C311" s="1"/>
      <c r="D311" s="1"/>
      <c r="E311" s="1"/>
      <c r="F311" s="1"/>
      <c r="G311" s="1"/>
      <c r="H311" s="1"/>
      <c r="I311" s="1"/>
      <c r="J311" s="174"/>
      <c r="K311" s="1"/>
    </row>
    <row r="312" spans="1:11" ht="12.75">
      <c r="A312" s="1"/>
      <c r="B312" s="1"/>
      <c r="C312" s="1"/>
      <c r="D312" s="1"/>
      <c r="E312" s="1"/>
      <c r="F312" s="1"/>
      <c r="G312" s="1"/>
      <c r="H312" s="1"/>
      <c r="I312" s="1"/>
      <c r="J312" s="174"/>
      <c r="K312" s="1"/>
    </row>
    <row r="313" spans="1:11" ht="12.75">
      <c r="A313" s="1"/>
      <c r="B313" s="1"/>
      <c r="C313" s="1"/>
      <c r="D313" s="1"/>
      <c r="E313" s="1"/>
      <c r="F313" s="1"/>
      <c r="G313" s="1"/>
      <c r="H313" s="1"/>
      <c r="I313" s="1"/>
      <c r="J313" s="174"/>
      <c r="K313" s="1"/>
    </row>
    <row r="314" spans="1:11" ht="12.75">
      <c r="A314" s="1"/>
      <c r="B314" s="1"/>
      <c r="C314" s="1"/>
      <c r="D314" s="1"/>
      <c r="E314" s="1"/>
      <c r="F314" s="1"/>
      <c r="G314" s="1"/>
      <c r="H314" s="1"/>
      <c r="I314" s="1"/>
      <c r="J314" s="174"/>
      <c r="K314" s="1"/>
    </row>
    <row r="315" spans="1:11" ht="12.75">
      <c r="A315" s="1"/>
      <c r="B315" s="1"/>
      <c r="C315" s="1"/>
      <c r="D315" s="1"/>
      <c r="E315" s="1"/>
      <c r="F315" s="1"/>
      <c r="G315" s="1"/>
      <c r="H315" s="1"/>
      <c r="I315" s="1"/>
      <c r="J315" s="174"/>
      <c r="K315" s="1"/>
    </row>
    <row r="316" spans="1:11" ht="12.75">
      <c r="A316" s="1"/>
      <c r="B316" s="1"/>
      <c r="C316" s="1"/>
      <c r="D316" s="1"/>
      <c r="E316" s="1"/>
      <c r="F316" s="1"/>
      <c r="G316" s="1"/>
      <c r="H316" s="1"/>
      <c r="I316" s="1"/>
      <c r="J316" s="174"/>
      <c r="K316" s="1"/>
    </row>
    <row r="317" spans="1:11" ht="12.75">
      <c r="A317" s="1"/>
      <c r="B317" s="1"/>
      <c r="C317" s="1"/>
      <c r="D317" s="1"/>
      <c r="E317" s="1"/>
      <c r="F317" s="1"/>
      <c r="G317" s="1"/>
      <c r="H317" s="1"/>
      <c r="I317" s="1"/>
      <c r="J317" s="174"/>
      <c r="K317" s="1"/>
    </row>
    <row r="318" spans="1:11" ht="12.75">
      <c r="A318" s="1"/>
      <c r="B318" s="1"/>
      <c r="C318" s="1"/>
      <c r="D318" s="1"/>
      <c r="E318" s="1"/>
      <c r="F318" s="1"/>
      <c r="G318" s="1"/>
      <c r="H318" s="1"/>
      <c r="I318" s="1"/>
      <c r="J318" s="174"/>
      <c r="K318" s="1"/>
    </row>
    <row r="319" spans="1:11" ht="12.75">
      <c r="A319" s="1"/>
      <c r="B319" s="1"/>
      <c r="C319" s="1"/>
      <c r="D319" s="1"/>
      <c r="E319" s="1"/>
      <c r="F319" s="1"/>
      <c r="G319" s="1"/>
      <c r="H319" s="1"/>
      <c r="I319" s="1"/>
      <c r="J319" s="174"/>
      <c r="K319" s="1"/>
    </row>
    <row r="320" spans="1:11" ht="12.75">
      <c r="A320" s="1"/>
      <c r="B320" s="1"/>
      <c r="C320" s="1"/>
      <c r="D320" s="1"/>
      <c r="E320" s="1"/>
      <c r="F320" s="1"/>
      <c r="G320" s="1"/>
      <c r="H320" s="1"/>
      <c r="I320" s="1"/>
      <c r="J320" s="174"/>
      <c r="K320" s="1"/>
    </row>
    <row r="321" spans="1:11" ht="12.75">
      <c r="A321" s="1"/>
      <c r="B321" s="1"/>
      <c r="C321" s="1"/>
      <c r="D321" s="1"/>
      <c r="E321" s="1"/>
      <c r="F321" s="1"/>
      <c r="G321" s="1"/>
      <c r="H321" s="1"/>
      <c r="I321" s="1"/>
      <c r="J321" s="174"/>
      <c r="K321" s="1"/>
    </row>
    <row r="322" spans="1:11" ht="12.75">
      <c r="A322" s="1"/>
      <c r="B322" s="1"/>
      <c r="C322" s="1"/>
      <c r="D322" s="1"/>
      <c r="E322" s="1"/>
      <c r="F322" s="1"/>
      <c r="G322" s="1"/>
      <c r="H322" s="1"/>
      <c r="I322" s="1"/>
      <c r="J322" s="174"/>
      <c r="K322" s="1"/>
    </row>
    <row r="323" spans="1:11" ht="12.75">
      <c r="A323" s="1"/>
      <c r="B323" s="1"/>
      <c r="C323" s="1"/>
      <c r="D323" s="1"/>
      <c r="E323" s="1"/>
      <c r="F323" s="1"/>
      <c r="G323" s="1"/>
      <c r="H323" s="1"/>
      <c r="I323" s="1"/>
      <c r="J323" s="174"/>
      <c r="K323" s="1"/>
    </row>
    <row r="324" spans="1:11" ht="12.75">
      <c r="A324" s="1"/>
      <c r="B324" s="1"/>
      <c r="C324" s="1"/>
      <c r="D324" s="1"/>
      <c r="E324" s="1"/>
      <c r="F324" s="1"/>
      <c r="G324" s="1"/>
      <c r="H324" s="1"/>
      <c r="I324" s="1"/>
      <c r="J324" s="174"/>
      <c r="K324" s="1"/>
    </row>
    <row r="325" spans="1:11" ht="12.75">
      <c r="A325" s="1"/>
      <c r="B325" s="1"/>
      <c r="C325" s="1"/>
      <c r="D325" s="1"/>
      <c r="E325" s="1"/>
      <c r="F325" s="1"/>
      <c r="G325" s="1"/>
      <c r="H325" s="1"/>
      <c r="I325" s="1"/>
      <c r="J325" s="174"/>
      <c r="K325" s="1"/>
    </row>
    <row r="326" spans="1:11" ht="12.75">
      <c r="A326" s="1"/>
      <c r="B326" s="1"/>
      <c r="C326" s="1"/>
      <c r="D326" s="1"/>
      <c r="E326" s="1"/>
      <c r="F326" s="1"/>
      <c r="G326" s="1"/>
      <c r="H326" s="1"/>
      <c r="I326" s="1"/>
      <c r="J326" s="174"/>
      <c r="K326" s="1"/>
    </row>
    <row r="327" spans="1:11" ht="12.75">
      <c r="A327" s="1"/>
      <c r="B327" s="1"/>
      <c r="C327" s="1"/>
      <c r="D327" s="1"/>
      <c r="E327" s="1"/>
      <c r="F327" s="1"/>
      <c r="G327" s="1"/>
      <c r="H327" s="1"/>
      <c r="I327" s="1"/>
      <c r="J327" s="174"/>
      <c r="K327" s="1"/>
    </row>
    <row r="328" spans="1:11" ht="12.75">
      <c r="A328" s="1"/>
      <c r="B328" s="1"/>
      <c r="C328" s="1"/>
      <c r="D328" s="1"/>
      <c r="E328" s="1"/>
      <c r="F328" s="1"/>
      <c r="G328" s="1"/>
      <c r="H328" s="1"/>
      <c r="I328" s="1"/>
      <c r="J328" s="174"/>
      <c r="K328" s="1"/>
    </row>
    <row r="329" spans="1:11" ht="12.75">
      <c r="A329" s="1"/>
      <c r="B329" s="1"/>
      <c r="C329" s="1"/>
      <c r="D329" s="1"/>
      <c r="E329" s="1"/>
      <c r="F329" s="1"/>
      <c r="G329" s="1"/>
      <c r="H329" s="1"/>
      <c r="I329" s="1"/>
      <c r="J329" s="174"/>
      <c r="K329" s="1"/>
    </row>
    <row r="330" spans="1:11" ht="12.75">
      <c r="A330" s="1"/>
      <c r="B330" s="1"/>
      <c r="C330" s="1"/>
      <c r="D330" s="1"/>
      <c r="E330" s="1"/>
      <c r="F330" s="1"/>
      <c r="G330" s="1"/>
      <c r="H330" s="1"/>
      <c r="I330" s="1"/>
      <c r="J330" s="174"/>
      <c r="K330" s="1"/>
    </row>
    <row r="331" spans="1:11" ht="12.75">
      <c r="A331" s="1"/>
      <c r="B331" s="1"/>
      <c r="C331" s="1"/>
      <c r="D331" s="1"/>
      <c r="E331" s="1"/>
      <c r="F331" s="1"/>
      <c r="G331" s="1"/>
      <c r="H331" s="1"/>
      <c r="I331" s="1"/>
      <c r="J331" s="174"/>
      <c r="K331" s="1"/>
    </row>
    <row r="332" spans="1:11" ht="12.75">
      <c r="A332" s="1"/>
      <c r="B332" s="1"/>
      <c r="C332" s="1"/>
      <c r="D332" s="1"/>
      <c r="E332" s="1"/>
      <c r="F332" s="1"/>
      <c r="G332" s="1"/>
      <c r="H332" s="1"/>
      <c r="I332" s="1"/>
      <c r="J332" s="174"/>
      <c r="K332" s="1"/>
    </row>
    <row r="333" spans="1:11" ht="12.75">
      <c r="A333" s="1"/>
      <c r="B333" s="1"/>
      <c r="C333" s="1"/>
      <c r="D333" s="1"/>
      <c r="E333" s="1"/>
      <c r="F333" s="1"/>
      <c r="G333" s="1"/>
      <c r="H333" s="1"/>
      <c r="I333" s="1"/>
      <c r="J333" s="174"/>
      <c r="K333" s="1"/>
    </row>
    <row r="334" spans="1:11" ht="12.75">
      <c r="A334" s="1"/>
      <c r="B334" s="1"/>
      <c r="C334" s="1"/>
      <c r="D334" s="1"/>
      <c r="E334" s="1"/>
      <c r="F334" s="1"/>
      <c r="G334" s="1"/>
      <c r="H334" s="1"/>
      <c r="I334" s="1"/>
      <c r="J334" s="174"/>
      <c r="K334" s="1"/>
    </row>
    <row r="335" spans="1:11" ht="12.75">
      <c r="A335" s="1"/>
      <c r="B335" s="1"/>
      <c r="C335" s="1"/>
      <c r="D335" s="1"/>
      <c r="E335" s="1"/>
      <c r="F335" s="1"/>
      <c r="G335" s="1"/>
      <c r="H335" s="1"/>
      <c r="I335" s="1"/>
      <c r="J335" s="174"/>
      <c r="K335" s="1"/>
    </row>
    <row r="336" spans="1:11" ht="12.75">
      <c r="A336" s="1"/>
      <c r="B336" s="1"/>
      <c r="C336" s="1"/>
      <c r="D336" s="1"/>
      <c r="E336" s="1"/>
      <c r="F336" s="1"/>
      <c r="G336" s="1"/>
      <c r="H336" s="1"/>
      <c r="I336" s="1"/>
      <c r="J336" s="174"/>
      <c r="K336" s="1"/>
    </row>
    <row r="337" spans="1:11" ht="12.75">
      <c r="A337" s="1"/>
      <c r="B337" s="1"/>
      <c r="C337" s="1"/>
      <c r="D337" s="1"/>
      <c r="E337" s="1"/>
      <c r="F337" s="1"/>
      <c r="G337" s="1"/>
      <c r="H337" s="1"/>
      <c r="I337" s="1"/>
      <c r="J337" s="174"/>
      <c r="K337" s="1"/>
    </row>
    <row r="338" spans="1:11" ht="12.75">
      <c r="A338" s="1"/>
      <c r="B338" s="1"/>
      <c r="C338" s="1"/>
      <c r="D338" s="1"/>
      <c r="E338" s="1"/>
      <c r="F338" s="1"/>
      <c r="G338" s="1"/>
      <c r="H338" s="1"/>
      <c r="I338" s="1"/>
      <c r="J338" s="174"/>
      <c r="K338" s="1"/>
    </row>
    <row r="339" spans="1:11" ht="12.75">
      <c r="A339" s="1"/>
      <c r="B339" s="1"/>
      <c r="C339" s="1"/>
      <c r="D339" s="1"/>
      <c r="E339" s="1"/>
      <c r="F339" s="1"/>
      <c r="G339" s="1"/>
      <c r="H339" s="1"/>
      <c r="I339" s="1"/>
      <c r="J339" s="174"/>
      <c r="K339" s="1"/>
    </row>
    <row r="340" spans="1:11" ht="12.75">
      <c r="A340" s="1"/>
      <c r="B340" s="1"/>
      <c r="C340" s="1"/>
      <c r="D340" s="1"/>
      <c r="E340" s="1"/>
      <c r="F340" s="1"/>
      <c r="G340" s="1"/>
      <c r="H340" s="1"/>
      <c r="I340" s="1"/>
      <c r="J340" s="174"/>
      <c r="K340" s="1"/>
    </row>
    <row r="341" spans="1:11" ht="12.75">
      <c r="A341" s="1"/>
      <c r="B341" s="1"/>
      <c r="C341" s="1"/>
      <c r="D341" s="1"/>
      <c r="E341" s="1"/>
      <c r="F341" s="1"/>
      <c r="G341" s="1"/>
      <c r="H341" s="1"/>
      <c r="I341" s="1"/>
      <c r="J341" s="174"/>
      <c r="K341" s="1"/>
    </row>
    <row r="342" spans="1:11" ht="12.75">
      <c r="A342" s="1"/>
      <c r="B342" s="1"/>
      <c r="C342" s="1"/>
      <c r="D342" s="1"/>
      <c r="E342" s="1"/>
      <c r="F342" s="1"/>
      <c r="G342" s="1"/>
      <c r="H342" s="1"/>
      <c r="I342" s="1"/>
      <c r="J342" s="174"/>
      <c r="K342" s="1"/>
    </row>
    <row r="343" spans="1:11" ht="12.75">
      <c r="A343" s="1"/>
      <c r="B343" s="1"/>
      <c r="C343" s="1"/>
      <c r="D343" s="1"/>
      <c r="E343" s="1"/>
      <c r="F343" s="1"/>
      <c r="G343" s="1"/>
      <c r="H343" s="1"/>
      <c r="I343" s="1"/>
      <c r="J343" s="174"/>
      <c r="K343" s="1"/>
    </row>
    <row r="344" spans="1:11" ht="12.75">
      <c r="A344" s="1"/>
      <c r="B344" s="1"/>
      <c r="C344" s="1"/>
      <c r="D344" s="1"/>
      <c r="E344" s="1"/>
      <c r="F344" s="1"/>
      <c r="G344" s="1"/>
      <c r="H344" s="1"/>
      <c r="I344" s="1"/>
      <c r="J344" s="174"/>
      <c r="K344" s="1"/>
    </row>
    <row r="345" spans="1:11" ht="12.75">
      <c r="A345" s="1"/>
      <c r="B345" s="1"/>
      <c r="C345" s="1"/>
      <c r="D345" s="1"/>
      <c r="E345" s="1"/>
      <c r="F345" s="1"/>
      <c r="G345" s="1"/>
      <c r="H345" s="1"/>
      <c r="I345" s="1"/>
      <c r="J345" s="174"/>
      <c r="K345" s="1"/>
    </row>
    <row r="346" spans="1:11" ht="12.75">
      <c r="A346" s="1"/>
      <c r="B346" s="1"/>
      <c r="C346" s="1"/>
      <c r="D346" s="1"/>
      <c r="E346" s="1"/>
      <c r="F346" s="1"/>
      <c r="G346" s="1"/>
      <c r="H346" s="1"/>
      <c r="I346" s="1"/>
      <c r="J346" s="174"/>
      <c r="K346" s="1"/>
    </row>
    <row r="347" spans="1:11" ht="12.75">
      <c r="A347" s="1"/>
      <c r="B347" s="1"/>
      <c r="C347" s="1"/>
      <c r="D347" s="1"/>
      <c r="E347" s="1"/>
      <c r="F347" s="1"/>
      <c r="G347" s="1"/>
      <c r="H347" s="1"/>
      <c r="I347" s="1"/>
      <c r="J347" s="174"/>
      <c r="K347" s="1"/>
    </row>
    <row r="348" spans="1:11" ht="12.75">
      <c r="A348" s="1"/>
      <c r="B348" s="1"/>
      <c r="C348" s="1"/>
      <c r="D348" s="1"/>
      <c r="E348" s="1"/>
      <c r="F348" s="1"/>
      <c r="G348" s="1"/>
      <c r="H348" s="1"/>
      <c r="I348" s="1"/>
      <c r="J348" s="174"/>
      <c r="K348" s="1"/>
    </row>
    <row r="349" spans="1:11" ht="12.75">
      <c r="A349" s="1"/>
      <c r="B349" s="1"/>
      <c r="C349" s="1"/>
      <c r="D349" s="1"/>
      <c r="E349" s="1"/>
      <c r="F349" s="1"/>
      <c r="G349" s="1"/>
      <c r="H349" s="1"/>
      <c r="I349" s="1"/>
      <c r="J349" s="174"/>
      <c r="K349" s="1"/>
    </row>
    <row r="350" spans="1:11" ht="12.75">
      <c r="A350" s="1"/>
      <c r="B350" s="1"/>
      <c r="C350" s="1"/>
      <c r="D350" s="1"/>
      <c r="E350" s="1"/>
      <c r="F350" s="1"/>
      <c r="G350" s="1"/>
      <c r="H350" s="1"/>
      <c r="I350" s="1"/>
      <c r="J350" s="174"/>
      <c r="K350" s="1"/>
    </row>
    <row r="351" spans="1:11" ht="12.75">
      <c r="A351" s="1"/>
      <c r="B351" s="1"/>
      <c r="C351" s="1"/>
      <c r="D351" s="1"/>
      <c r="E351" s="1"/>
      <c r="F351" s="1"/>
      <c r="G351" s="1"/>
      <c r="H351" s="1"/>
      <c r="I351" s="1"/>
      <c r="J351" s="174"/>
      <c r="K351" s="1"/>
    </row>
    <row r="352" spans="1:11" ht="12.75">
      <c r="A352" s="1"/>
      <c r="B352" s="1"/>
      <c r="C352" s="1"/>
      <c r="D352" s="1"/>
      <c r="E352" s="1"/>
      <c r="F352" s="1"/>
      <c r="G352" s="1"/>
      <c r="H352" s="1"/>
      <c r="I352" s="1"/>
      <c r="J352" s="174"/>
      <c r="K352" s="1"/>
    </row>
    <row r="353" spans="1:11" ht="12.75">
      <c r="A353" s="1"/>
      <c r="B353" s="1"/>
      <c r="C353" s="1"/>
      <c r="D353" s="1"/>
      <c r="E353" s="1"/>
      <c r="F353" s="1"/>
      <c r="G353" s="1"/>
      <c r="H353" s="1"/>
      <c r="I353" s="1"/>
      <c r="J353" s="174"/>
      <c r="K353" s="1"/>
    </row>
    <row r="354" spans="1:11" ht="12.75">
      <c r="A354" s="1"/>
      <c r="B354" s="1"/>
      <c r="C354" s="1"/>
      <c r="D354" s="1"/>
      <c r="E354" s="1"/>
      <c r="F354" s="1"/>
      <c r="G354" s="1"/>
      <c r="H354" s="1"/>
      <c r="I354" s="1"/>
      <c r="J354" s="174"/>
      <c r="K354" s="1"/>
    </row>
    <row r="355" spans="1:11" ht="12.75">
      <c r="A355" s="1"/>
      <c r="B355" s="1"/>
      <c r="C355" s="1"/>
      <c r="D355" s="1"/>
      <c r="E355" s="1"/>
      <c r="F355" s="1"/>
      <c r="G355" s="1"/>
      <c r="H355" s="1"/>
      <c r="I355" s="1"/>
      <c r="J355" s="174"/>
      <c r="K355" s="1"/>
    </row>
    <row r="356" spans="1:11" ht="12.75">
      <c r="A356" s="1"/>
      <c r="B356" s="1"/>
      <c r="C356" s="1"/>
      <c r="D356" s="1"/>
      <c r="E356" s="1"/>
      <c r="F356" s="1"/>
      <c r="G356" s="1"/>
      <c r="H356" s="1"/>
      <c r="I356" s="1"/>
      <c r="J356" s="174"/>
      <c r="K356" s="1"/>
    </row>
    <row r="357" spans="1:11" ht="12.75">
      <c r="A357" s="1"/>
      <c r="B357" s="1"/>
      <c r="C357" s="1"/>
      <c r="D357" s="1"/>
      <c r="E357" s="1"/>
      <c r="F357" s="1"/>
      <c r="G357" s="1"/>
      <c r="H357" s="1"/>
      <c r="I357" s="1"/>
      <c r="J357" s="174"/>
      <c r="K357" s="1"/>
    </row>
    <row r="358" spans="1:11" ht="12.75">
      <c r="A358" s="1"/>
      <c r="B358" s="1"/>
      <c r="C358" s="1"/>
      <c r="D358" s="1"/>
      <c r="E358" s="1"/>
      <c r="F358" s="1"/>
      <c r="G358" s="1"/>
      <c r="H358" s="1"/>
      <c r="I358" s="1"/>
      <c r="J358" s="174"/>
      <c r="K358" s="1"/>
    </row>
    <row r="359" spans="1:11" ht="12.75">
      <c r="A359" s="1"/>
      <c r="B359" s="1"/>
      <c r="C359" s="1"/>
      <c r="D359" s="1"/>
      <c r="E359" s="1"/>
      <c r="F359" s="1"/>
      <c r="G359" s="1"/>
      <c r="H359" s="1"/>
      <c r="I359" s="1"/>
      <c r="J359" s="174"/>
      <c r="K359" s="1"/>
    </row>
    <row r="360" spans="1:11" ht="12.75">
      <c r="A360" s="1"/>
      <c r="B360" s="1"/>
      <c r="C360" s="1"/>
      <c r="D360" s="1"/>
      <c r="E360" s="1"/>
      <c r="F360" s="1"/>
      <c r="G360" s="1"/>
      <c r="H360" s="1"/>
      <c r="I360" s="1"/>
      <c r="J360" s="174"/>
      <c r="K360" s="1"/>
    </row>
    <row r="361" spans="1:11" ht="12.75">
      <c r="A361" s="1"/>
      <c r="B361" s="1"/>
      <c r="C361" s="1"/>
      <c r="D361" s="1"/>
      <c r="E361" s="1"/>
      <c r="F361" s="1"/>
      <c r="G361" s="1"/>
      <c r="H361" s="1"/>
      <c r="I361" s="1"/>
      <c r="J361" s="174"/>
      <c r="K361" s="1"/>
    </row>
    <row r="362" spans="1:11" ht="12.75">
      <c r="A362" s="1"/>
      <c r="B362" s="1"/>
      <c r="C362" s="1"/>
      <c r="D362" s="1"/>
      <c r="E362" s="1"/>
      <c r="F362" s="1"/>
      <c r="G362" s="1"/>
      <c r="H362" s="1"/>
      <c r="I362" s="1"/>
      <c r="J362" s="174"/>
      <c r="K362" s="1"/>
    </row>
    <row r="363" spans="1:11" ht="12.75">
      <c r="A363" s="1"/>
      <c r="B363" s="1"/>
      <c r="C363" s="1"/>
      <c r="D363" s="1"/>
      <c r="E363" s="1"/>
      <c r="F363" s="1"/>
      <c r="G363" s="1"/>
      <c r="H363" s="1"/>
      <c r="I363" s="1"/>
      <c r="J363" s="174"/>
      <c r="K363" s="1"/>
    </row>
    <row r="364" spans="1:11" ht="12.75">
      <c r="A364" s="1"/>
      <c r="B364" s="1"/>
      <c r="C364" s="1"/>
      <c r="D364" s="1"/>
      <c r="E364" s="1"/>
      <c r="F364" s="1"/>
      <c r="G364" s="1"/>
      <c r="H364" s="1"/>
      <c r="I364" s="1"/>
      <c r="J364" s="174"/>
      <c r="K364" s="1"/>
    </row>
    <row r="365" spans="1:11" ht="12.75">
      <c r="A365" s="1"/>
      <c r="B365" s="1"/>
      <c r="C365" s="1"/>
      <c r="D365" s="1"/>
      <c r="E365" s="1"/>
      <c r="F365" s="1"/>
      <c r="G365" s="1"/>
      <c r="H365" s="1"/>
      <c r="I365" s="1"/>
      <c r="J365" s="174"/>
      <c r="K365" s="1"/>
    </row>
    <row r="366" spans="1:11" ht="12.75">
      <c r="A366" s="1"/>
      <c r="B366" s="1"/>
      <c r="C366" s="1"/>
      <c r="D366" s="1"/>
      <c r="E366" s="1"/>
      <c r="F366" s="1"/>
      <c r="G366" s="1"/>
      <c r="H366" s="1"/>
      <c r="I366" s="1"/>
      <c r="J366" s="174"/>
      <c r="K366" s="1"/>
    </row>
    <row r="367" spans="1:11" ht="12.75">
      <c r="A367" s="1"/>
      <c r="B367" s="1"/>
      <c r="C367" s="1"/>
      <c r="D367" s="1"/>
      <c r="E367" s="1"/>
      <c r="F367" s="1"/>
      <c r="G367" s="1"/>
      <c r="H367" s="1"/>
      <c r="I367" s="1"/>
      <c r="J367" s="174"/>
      <c r="K367" s="1"/>
    </row>
    <row r="368" spans="1:11" ht="12.75">
      <c r="A368" s="1"/>
      <c r="B368" s="1"/>
      <c r="C368" s="1"/>
      <c r="D368" s="1"/>
      <c r="E368" s="1"/>
      <c r="F368" s="1"/>
      <c r="G368" s="1"/>
      <c r="H368" s="1"/>
      <c r="I368" s="1"/>
      <c r="J368" s="174"/>
      <c r="K368" s="1"/>
    </row>
    <row r="369" spans="1:11" ht="12.75">
      <c r="A369" s="1"/>
      <c r="B369" s="1"/>
      <c r="C369" s="1"/>
      <c r="D369" s="1"/>
      <c r="E369" s="1"/>
      <c r="F369" s="1"/>
      <c r="G369" s="1"/>
      <c r="H369" s="1"/>
      <c r="I369" s="1"/>
      <c r="J369" s="174"/>
      <c r="K369" s="1"/>
    </row>
    <row r="370" spans="1:11" ht="12.75">
      <c r="A370" s="1"/>
      <c r="B370" s="1"/>
      <c r="C370" s="1"/>
      <c r="D370" s="1"/>
      <c r="E370" s="1"/>
      <c r="F370" s="1"/>
      <c r="G370" s="1"/>
      <c r="H370" s="1"/>
      <c r="I370" s="1"/>
      <c r="J370" s="174"/>
      <c r="K370" s="1"/>
    </row>
    <row r="371" spans="1:11" ht="12.75">
      <c r="A371" s="1"/>
      <c r="B371" s="1"/>
      <c r="C371" s="1"/>
      <c r="D371" s="1"/>
      <c r="E371" s="1"/>
      <c r="F371" s="1"/>
      <c r="G371" s="1"/>
      <c r="H371" s="1"/>
      <c r="I371" s="1"/>
      <c r="J371" s="174"/>
      <c r="K371" s="1"/>
    </row>
    <row r="372" spans="1:11" ht="12.75">
      <c r="A372" s="1"/>
      <c r="B372" s="1"/>
      <c r="C372" s="1"/>
      <c r="D372" s="1"/>
      <c r="E372" s="1"/>
      <c r="F372" s="1"/>
      <c r="G372" s="1"/>
      <c r="H372" s="1"/>
      <c r="I372" s="1"/>
      <c r="J372" s="174"/>
      <c r="K372" s="1"/>
    </row>
    <row r="373" spans="1:11" ht="12.75">
      <c r="A373" s="1"/>
      <c r="B373" s="1"/>
      <c r="C373" s="1"/>
      <c r="D373" s="1"/>
      <c r="E373" s="1"/>
      <c r="F373" s="1"/>
      <c r="G373" s="1"/>
      <c r="H373" s="1"/>
      <c r="I373" s="1"/>
      <c r="J373" s="174"/>
      <c r="K373" s="1"/>
    </row>
    <row r="374" spans="1:11" ht="12.75">
      <c r="A374" s="1"/>
      <c r="B374" s="1"/>
      <c r="C374" s="1"/>
      <c r="D374" s="1"/>
      <c r="E374" s="1"/>
      <c r="F374" s="1"/>
      <c r="G374" s="1"/>
      <c r="H374" s="1"/>
      <c r="I374" s="1"/>
      <c r="J374" s="174"/>
      <c r="K374" s="1"/>
    </row>
    <row r="375" spans="1:11" ht="12.75">
      <c r="A375" s="1"/>
      <c r="B375" s="1"/>
      <c r="C375" s="1"/>
      <c r="D375" s="1"/>
      <c r="E375" s="1"/>
      <c r="F375" s="1"/>
      <c r="G375" s="1"/>
      <c r="H375" s="1"/>
      <c r="I375" s="1"/>
      <c r="J375" s="174"/>
      <c r="K375" s="1"/>
    </row>
    <row r="376" spans="1:11" ht="12.75">
      <c r="A376" s="1"/>
      <c r="B376" s="1"/>
      <c r="C376" s="1"/>
      <c r="D376" s="1"/>
      <c r="E376" s="1"/>
      <c r="F376" s="1"/>
      <c r="G376" s="1"/>
      <c r="H376" s="1"/>
      <c r="I376" s="1"/>
      <c r="J376" s="174"/>
      <c r="K376" s="1"/>
    </row>
    <row r="377" spans="1:11" ht="12.75">
      <c r="A377" s="1"/>
      <c r="B377" s="1"/>
      <c r="C377" s="1"/>
      <c r="D377" s="1"/>
      <c r="E377" s="1"/>
      <c r="F377" s="1"/>
      <c r="G377" s="1"/>
      <c r="H377" s="1"/>
      <c r="I377" s="1"/>
      <c r="J377" s="174"/>
      <c r="K377" s="1"/>
    </row>
    <row r="378" spans="1:11" ht="12.75">
      <c r="A378" s="1"/>
      <c r="B378" s="1"/>
      <c r="C378" s="1"/>
      <c r="D378" s="1"/>
      <c r="E378" s="1"/>
      <c r="F378" s="1"/>
      <c r="G378" s="1"/>
      <c r="H378" s="1"/>
      <c r="I378" s="1"/>
      <c r="J378" s="174"/>
      <c r="K378" s="1"/>
    </row>
    <row r="379" spans="1:11" ht="12.75">
      <c r="A379" s="1"/>
      <c r="B379" s="1"/>
      <c r="C379" s="1"/>
      <c r="D379" s="1"/>
      <c r="E379" s="1"/>
      <c r="F379" s="1"/>
      <c r="G379" s="1"/>
      <c r="H379" s="1"/>
      <c r="I379" s="1"/>
      <c r="J379" s="174"/>
      <c r="K379" s="1"/>
    </row>
    <row r="380" spans="1:11" ht="12.75">
      <c r="A380" s="1"/>
      <c r="B380" s="1"/>
      <c r="C380" s="1"/>
      <c r="D380" s="1"/>
      <c r="E380" s="1"/>
      <c r="F380" s="1"/>
      <c r="G380" s="1"/>
      <c r="H380" s="1"/>
      <c r="I380" s="1"/>
      <c r="J380" s="174"/>
      <c r="K380" s="1"/>
    </row>
    <row r="381" spans="1:11" ht="12.75">
      <c r="A381" s="1"/>
      <c r="B381" s="1"/>
      <c r="C381" s="1"/>
      <c r="D381" s="1"/>
      <c r="E381" s="1"/>
      <c r="F381" s="1"/>
      <c r="G381" s="1"/>
      <c r="H381" s="1"/>
      <c r="I381" s="1"/>
      <c r="J381" s="174"/>
      <c r="K381" s="1"/>
    </row>
    <row r="382" spans="1:11" ht="12.75">
      <c r="A382" s="1"/>
      <c r="B382" s="1"/>
      <c r="C382" s="1"/>
      <c r="D382" s="1"/>
      <c r="E382" s="1"/>
      <c r="F382" s="1"/>
      <c r="G382" s="1"/>
      <c r="H382" s="1"/>
      <c r="I382" s="1"/>
      <c r="J382" s="174"/>
      <c r="K382" s="1"/>
    </row>
    <row r="383" spans="1:11" ht="12.75">
      <c r="A383" s="1"/>
      <c r="B383" s="1"/>
      <c r="C383" s="1"/>
      <c r="D383" s="1"/>
      <c r="E383" s="1"/>
      <c r="F383" s="1"/>
      <c r="G383" s="1"/>
      <c r="H383" s="1"/>
      <c r="I383" s="1"/>
      <c r="J383" s="174"/>
      <c r="K383" s="1"/>
    </row>
    <row r="384" spans="1:11" ht="12.75">
      <c r="A384" s="1"/>
      <c r="B384" s="1"/>
      <c r="C384" s="1"/>
      <c r="D384" s="1"/>
      <c r="E384" s="1"/>
      <c r="F384" s="1"/>
      <c r="G384" s="1"/>
      <c r="H384" s="1"/>
      <c r="I384" s="1"/>
      <c r="J384" s="174"/>
      <c r="K384" s="1"/>
    </row>
    <row r="385" spans="1:11" ht="12.75">
      <c r="A385" s="1"/>
      <c r="B385" s="1"/>
      <c r="C385" s="1"/>
      <c r="D385" s="1"/>
      <c r="E385" s="1"/>
      <c r="F385" s="1"/>
      <c r="G385" s="1"/>
      <c r="H385" s="1"/>
      <c r="I385" s="1"/>
      <c r="J385" s="174"/>
      <c r="K385" s="1"/>
    </row>
    <row r="386" spans="1:11" ht="12.75">
      <c r="A386" s="1"/>
      <c r="B386" s="1"/>
      <c r="C386" s="1"/>
      <c r="D386" s="1"/>
      <c r="E386" s="1"/>
      <c r="F386" s="1"/>
      <c r="G386" s="1"/>
      <c r="H386" s="1"/>
      <c r="I386" s="1"/>
      <c r="J386" s="174"/>
      <c r="K386" s="1"/>
    </row>
    <row r="387" spans="1:11" ht="12.75">
      <c r="A387" s="1"/>
      <c r="B387" s="1"/>
      <c r="C387" s="1"/>
      <c r="D387" s="1"/>
      <c r="E387" s="1"/>
      <c r="F387" s="1"/>
      <c r="G387" s="1"/>
      <c r="H387" s="1"/>
      <c r="I387" s="1"/>
      <c r="J387" s="174"/>
      <c r="K387" s="1"/>
    </row>
    <row r="388" spans="1:11" ht="12.75">
      <c r="A388" s="1"/>
      <c r="B388" s="1"/>
      <c r="C388" s="1"/>
      <c r="D388" s="1"/>
      <c r="E388" s="1"/>
      <c r="F388" s="1"/>
      <c r="G388" s="1"/>
      <c r="H388" s="1"/>
      <c r="I388" s="1"/>
      <c r="J388" s="174"/>
      <c r="K388" s="1"/>
    </row>
    <row r="389" spans="1:11" ht="12.75">
      <c r="A389" s="1"/>
      <c r="B389" s="1"/>
      <c r="C389" s="1"/>
      <c r="D389" s="1"/>
      <c r="E389" s="1"/>
      <c r="F389" s="1"/>
      <c r="G389" s="1"/>
      <c r="H389" s="1"/>
      <c r="I389" s="1"/>
      <c r="J389" s="174"/>
      <c r="K389" s="1"/>
    </row>
    <row r="390" spans="1:11" ht="12.75">
      <c r="A390" s="1"/>
      <c r="B390" s="1"/>
      <c r="C390" s="1"/>
      <c r="D390" s="1"/>
      <c r="E390" s="1"/>
      <c r="F390" s="1"/>
      <c r="G390" s="1"/>
      <c r="H390" s="1"/>
      <c r="I390" s="1"/>
      <c r="J390" s="174"/>
      <c r="K390" s="1"/>
    </row>
    <row r="391" spans="1:11" ht="12.75">
      <c r="A391" s="1"/>
      <c r="B391" s="1"/>
      <c r="C391" s="1"/>
      <c r="D391" s="1"/>
      <c r="E391" s="1"/>
      <c r="F391" s="1"/>
      <c r="G391" s="1"/>
      <c r="H391" s="1"/>
      <c r="I391" s="1"/>
      <c r="J391" s="174"/>
      <c r="K391" s="1"/>
    </row>
    <row r="392" spans="1:11" ht="12.75">
      <c r="A392" s="1"/>
      <c r="B392" s="1"/>
      <c r="C392" s="1"/>
      <c r="D392" s="1"/>
      <c r="E392" s="1"/>
      <c r="F392" s="1"/>
      <c r="G392" s="1"/>
      <c r="H392" s="1"/>
      <c r="I392" s="1"/>
      <c r="J392" s="174"/>
      <c r="K392" s="1"/>
    </row>
    <row r="393" spans="1:11" ht="12.75">
      <c r="A393" s="1"/>
      <c r="B393" s="1"/>
      <c r="C393" s="1"/>
      <c r="D393" s="1"/>
      <c r="E393" s="1"/>
      <c r="F393" s="1"/>
      <c r="G393" s="1"/>
      <c r="H393" s="1"/>
      <c r="I393" s="1"/>
      <c r="J393" s="174"/>
      <c r="K393" s="1"/>
    </row>
    <row r="394" spans="1:11" ht="12.75">
      <c r="A394" s="1"/>
      <c r="B394" s="1"/>
      <c r="C394" s="1"/>
      <c r="D394" s="1"/>
      <c r="E394" s="1"/>
      <c r="F394" s="1"/>
      <c r="G394" s="1"/>
      <c r="H394" s="1"/>
      <c r="I394" s="1"/>
      <c r="J394" s="174"/>
      <c r="K394" s="1"/>
    </row>
    <row r="395" spans="1:11" ht="12.75">
      <c r="A395" s="1"/>
      <c r="B395" s="1"/>
      <c r="C395" s="1"/>
      <c r="D395" s="1"/>
      <c r="E395" s="1"/>
      <c r="F395" s="1"/>
      <c r="G395" s="1"/>
      <c r="H395" s="1"/>
      <c r="I395" s="1"/>
      <c r="J395" s="174"/>
      <c r="K395" s="1"/>
    </row>
    <row r="396" spans="1:11" ht="12.75">
      <c r="A396" s="1"/>
      <c r="B396" s="1"/>
      <c r="C396" s="1"/>
      <c r="D396" s="1"/>
      <c r="E396" s="1"/>
      <c r="F396" s="1"/>
      <c r="G396" s="1"/>
      <c r="H396" s="1"/>
      <c r="I396" s="1"/>
      <c r="J396" s="174"/>
      <c r="K396" s="1"/>
    </row>
    <row r="397" spans="1:11" ht="12.75">
      <c r="A397" s="1"/>
      <c r="B397" s="1"/>
      <c r="C397" s="1"/>
      <c r="D397" s="1"/>
      <c r="E397" s="1"/>
      <c r="F397" s="1"/>
      <c r="G397" s="1"/>
      <c r="H397" s="1"/>
      <c r="I397" s="1"/>
      <c r="J397" s="174"/>
      <c r="K397" s="1"/>
    </row>
    <row r="398" spans="1:11" ht="12.75">
      <c r="A398" s="1"/>
      <c r="B398" s="1"/>
      <c r="C398" s="1"/>
      <c r="D398" s="1"/>
      <c r="E398" s="1"/>
      <c r="F398" s="1"/>
      <c r="G398" s="1"/>
      <c r="H398" s="1"/>
      <c r="I398" s="1"/>
      <c r="J398" s="174"/>
      <c r="K398" s="1"/>
    </row>
    <row r="399" spans="1:11" ht="12.75">
      <c r="A399" s="1"/>
      <c r="B399" s="1"/>
      <c r="C399" s="1"/>
      <c r="D399" s="1"/>
      <c r="E399" s="1"/>
      <c r="F399" s="1"/>
      <c r="G399" s="1"/>
      <c r="H399" s="1"/>
      <c r="I399" s="1"/>
      <c r="J399" s="174"/>
      <c r="K399" s="1"/>
    </row>
    <row r="400" spans="1:11" ht="12.75">
      <c r="A400" s="1"/>
      <c r="B400" s="1"/>
      <c r="C400" s="1"/>
      <c r="D400" s="1"/>
      <c r="E400" s="1"/>
      <c r="F400" s="1"/>
      <c r="G400" s="1"/>
      <c r="H400" s="1"/>
      <c r="I400" s="1"/>
      <c r="J400" s="174"/>
      <c r="K400" s="1"/>
    </row>
    <row r="401" spans="1:11" ht="12.75">
      <c r="A401" s="1"/>
      <c r="B401" s="1"/>
      <c r="C401" s="1"/>
      <c r="D401" s="1"/>
      <c r="E401" s="1"/>
      <c r="F401" s="1"/>
      <c r="G401" s="1"/>
      <c r="H401" s="1"/>
      <c r="I401" s="1"/>
      <c r="J401" s="174"/>
      <c r="K401" s="1"/>
    </row>
    <row r="402" spans="1:11" ht="12.75">
      <c r="A402" s="1"/>
      <c r="B402" s="1"/>
      <c r="C402" s="1"/>
      <c r="D402" s="1"/>
      <c r="E402" s="1"/>
      <c r="F402" s="1"/>
      <c r="G402" s="1"/>
      <c r="H402" s="1"/>
      <c r="I402" s="1"/>
      <c r="J402" s="174"/>
      <c r="K402" s="1"/>
    </row>
    <row r="403" spans="1:11" ht="12.75">
      <c r="A403" s="1"/>
      <c r="B403" s="1"/>
      <c r="C403" s="1"/>
      <c r="D403" s="1"/>
      <c r="E403" s="1"/>
      <c r="F403" s="1"/>
      <c r="G403" s="1"/>
      <c r="H403" s="1"/>
      <c r="I403" s="1"/>
      <c r="J403" s="174"/>
      <c r="K403" s="1"/>
    </row>
    <row r="404" spans="1:11" ht="12.75">
      <c r="A404" s="1"/>
      <c r="B404" s="1"/>
      <c r="C404" s="1"/>
      <c r="D404" s="1"/>
      <c r="E404" s="1"/>
      <c r="F404" s="1"/>
      <c r="G404" s="1"/>
      <c r="H404" s="1"/>
      <c r="I404" s="1"/>
      <c r="J404" s="174"/>
      <c r="K404" s="1"/>
    </row>
    <row r="405" spans="1:11" ht="12.75">
      <c r="A405" s="1"/>
      <c r="B405" s="1"/>
      <c r="C405" s="1"/>
      <c r="D405" s="1"/>
      <c r="E405" s="1"/>
      <c r="F405" s="1"/>
      <c r="G405" s="1"/>
      <c r="H405" s="1"/>
      <c r="I405" s="1"/>
      <c r="J405" s="174"/>
      <c r="K405" s="1"/>
    </row>
    <row r="406" spans="1:11" ht="12.75">
      <c r="A406" s="1"/>
      <c r="B406" s="1"/>
      <c r="C406" s="1"/>
      <c r="D406" s="1"/>
      <c r="E406" s="1"/>
      <c r="F406" s="1"/>
      <c r="G406" s="1"/>
      <c r="H406" s="1"/>
      <c r="I406" s="1"/>
      <c r="J406" s="174"/>
      <c r="K406" s="1"/>
    </row>
    <row r="407" spans="1:11" ht="12.75">
      <c r="A407" s="1"/>
      <c r="B407" s="1"/>
      <c r="C407" s="1"/>
      <c r="D407" s="1"/>
      <c r="E407" s="1"/>
      <c r="F407" s="1"/>
      <c r="G407" s="1"/>
      <c r="H407" s="1"/>
      <c r="I407" s="1"/>
      <c r="J407" s="174"/>
      <c r="K407" s="1"/>
    </row>
    <row r="408" spans="1:11" ht="12.75">
      <c r="A408" s="1"/>
      <c r="B408" s="1"/>
      <c r="C408" s="1"/>
      <c r="D408" s="1"/>
      <c r="E408" s="1"/>
      <c r="F408" s="1"/>
      <c r="G408" s="1"/>
      <c r="H408" s="1"/>
      <c r="I408" s="1"/>
      <c r="J408" s="174"/>
      <c r="K408" s="1"/>
    </row>
    <row r="409" spans="1:11" ht="12.75">
      <c r="A409" s="1"/>
      <c r="B409" s="1"/>
      <c r="C409" s="1"/>
      <c r="D409" s="1"/>
      <c r="E409" s="1"/>
      <c r="F409" s="1"/>
      <c r="G409" s="1"/>
      <c r="H409" s="1"/>
      <c r="I409" s="1"/>
      <c r="J409" s="174"/>
      <c r="K409" s="1"/>
    </row>
    <row r="410" spans="1:11" ht="12.75">
      <c r="A410" s="1"/>
      <c r="B410" s="1"/>
      <c r="C410" s="1"/>
      <c r="D410" s="1"/>
      <c r="E410" s="1"/>
      <c r="F410" s="1"/>
      <c r="G410" s="1"/>
      <c r="H410" s="1"/>
      <c r="I410" s="1"/>
      <c r="J410" s="174"/>
      <c r="K410" s="1"/>
    </row>
    <row r="411" spans="1:11" ht="12.75">
      <c r="A411" s="1"/>
      <c r="B411" s="1"/>
      <c r="C411" s="1"/>
      <c r="D411" s="1"/>
      <c r="E411" s="1"/>
      <c r="F411" s="1"/>
      <c r="G411" s="1"/>
      <c r="H411" s="1"/>
      <c r="I411" s="1"/>
      <c r="J411" s="174"/>
      <c r="K411" s="1"/>
    </row>
    <row r="412" spans="1:11" ht="12.75">
      <c r="A412" s="1"/>
      <c r="B412" s="1"/>
      <c r="C412" s="1"/>
      <c r="D412" s="1"/>
      <c r="E412" s="1"/>
      <c r="F412" s="1"/>
      <c r="G412" s="1"/>
      <c r="H412" s="1"/>
      <c r="I412" s="1"/>
      <c r="J412" s="174"/>
      <c r="K412" s="1"/>
    </row>
    <row r="413" spans="1:11" ht="12.75">
      <c r="A413" s="1"/>
      <c r="B413" s="1"/>
      <c r="C413" s="1"/>
      <c r="D413" s="1"/>
      <c r="E413" s="1"/>
      <c r="F413" s="1"/>
      <c r="G413" s="1"/>
      <c r="H413" s="1"/>
      <c r="I413" s="1"/>
      <c r="J413" s="174"/>
      <c r="K413" s="1"/>
    </row>
    <row r="414" spans="1:11" ht="12.75">
      <c r="A414" s="1"/>
      <c r="B414" s="1"/>
      <c r="C414" s="1"/>
      <c r="D414" s="1"/>
      <c r="E414" s="1"/>
      <c r="F414" s="1"/>
      <c r="G414" s="1"/>
      <c r="H414" s="1"/>
      <c r="I414" s="1"/>
      <c r="J414" s="174"/>
      <c r="K414" s="1"/>
    </row>
    <row r="415" spans="1:11" ht="12.75">
      <c r="A415" s="1"/>
      <c r="B415" s="1"/>
      <c r="C415" s="1"/>
      <c r="D415" s="1"/>
      <c r="E415" s="1"/>
      <c r="F415" s="1"/>
      <c r="G415" s="1"/>
      <c r="H415" s="1"/>
      <c r="I415" s="1"/>
      <c r="J415" s="174"/>
      <c r="K415" s="1"/>
    </row>
    <row r="416" spans="1:11" ht="12.75">
      <c r="A416" s="1"/>
      <c r="B416" s="1"/>
      <c r="C416" s="1"/>
      <c r="D416" s="1"/>
      <c r="E416" s="1"/>
      <c r="F416" s="1"/>
      <c r="G416" s="1"/>
      <c r="H416" s="1"/>
      <c r="I416" s="1"/>
      <c r="J416" s="174"/>
      <c r="K416" s="1"/>
    </row>
    <row r="417" spans="1:11" ht="12.75">
      <c r="A417" s="1"/>
      <c r="B417" s="1"/>
      <c r="C417" s="1"/>
      <c r="D417" s="1"/>
      <c r="E417" s="1"/>
      <c r="F417" s="1"/>
      <c r="G417" s="1"/>
      <c r="H417" s="1"/>
      <c r="I417" s="1"/>
      <c r="J417" s="174"/>
      <c r="K417" s="1"/>
    </row>
    <row r="418" spans="1:11" ht="12.75">
      <c r="A418" s="1"/>
      <c r="B418" s="1"/>
      <c r="C418" s="1"/>
      <c r="D418" s="1"/>
      <c r="E418" s="1"/>
      <c r="F418" s="1"/>
      <c r="G418" s="1"/>
      <c r="H418" s="1"/>
      <c r="I418" s="1"/>
      <c r="J418" s="174"/>
      <c r="K418" s="1"/>
    </row>
    <row r="419" spans="1:11" ht="12.75">
      <c r="A419" s="1"/>
      <c r="B419" s="1"/>
      <c r="C419" s="1"/>
      <c r="D419" s="1"/>
      <c r="E419" s="1"/>
      <c r="F419" s="1"/>
      <c r="G419" s="1"/>
      <c r="H419" s="1"/>
      <c r="I419" s="1"/>
      <c r="J419" s="174"/>
      <c r="K419" s="1"/>
    </row>
    <row r="420" spans="1:11" ht="12.75">
      <c r="A420" s="1"/>
      <c r="B420" s="1"/>
      <c r="C420" s="1"/>
      <c r="D420" s="1"/>
      <c r="E420" s="1"/>
      <c r="F420" s="1"/>
      <c r="G420" s="1"/>
      <c r="H420" s="1"/>
      <c r="I420" s="1"/>
      <c r="J420" s="174"/>
      <c r="K420" s="1"/>
    </row>
    <row r="421" spans="1:11" ht="12.75">
      <c r="A421" s="1"/>
      <c r="B421" s="1"/>
      <c r="C421" s="1"/>
      <c r="D421" s="1"/>
      <c r="E421" s="1"/>
      <c r="F421" s="1"/>
      <c r="G421" s="1"/>
      <c r="H421" s="1"/>
      <c r="I421" s="1"/>
      <c r="J421" s="174"/>
      <c r="K421" s="1"/>
    </row>
    <row r="422" spans="1:11" ht="12.75">
      <c r="A422" s="1"/>
      <c r="B422" s="1"/>
      <c r="C422" s="1"/>
      <c r="D422" s="1"/>
      <c r="E422" s="1"/>
      <c r="F422" s="1"/>
      <c r="G422" s="1"/>
      <c r="H422" s="1"/>
      <c r="I422" s="1"/>
      <c r="J422" s="174"/>
      <c r="K422" s="1"/>
    </row>
    <row r="423" spans="1:11" ht="12.75">
      <c r="A423" s="1"/>
      <c r="B423" s="1"/>
      <c r="C423" s="1"/>
      <c r="D423" s="1"/>
      <c r="E423" s="1"/>
      <c r="F423" s="1"/>
      <c r="G423" s="1"/>
      <c r="H423" s="1"/>
      <c r="I423" s="1"/>
      <c r="J423" s="174"/>
      <c r="K423" s="1"/>
    </row>
    <row r="424" spans="1:11" ht="12.75">
      <c r="A424" s="1"/>
      <c r="B424" s="1"/>
      <c r="C424" s="1"/>
      <c r="D424" s="1"/>
      <c r="E424" s="1"/>
      <c r="F424" s="1"/>
      <c r="G424" s="1"/>
      <c r="H424" s="1"/>
      <c r="I424" s="1"/>
      <c r="J424" s="174"/>
      <c r="K424" s="1"/>
    </row>
    <row r="425" spans="1:11" ht="12.75">
      <c r="A425" s="1"/>
      <c r="B425" s="1"/>
      <c r="C425" s="1"/>
      <c r="D425" s="1"/>
      <c r="E425" s="1"/>
      <c r="F425" s="1"/>
      <c r="G425" s="1"/>
      <c r="H425" s="1"/>
      <c r="I425" s="1"/>
      <c r="J425" s="174"/>
      <c r="K425" s="1"/>
    </row>
    <row r="426" spans="1:11" ht="12.75">
      <c r="A426" s="1"/>
      <c r="B426" s="1"/>
      <c r="C426" s="1"/>
      <c r="D426" s="1"/>
      <c r="E426" s="1"/>
      <c r="F426" s="1"/>
      <c r="G426" s="1"/>
      <c r="H426" s="1"/>
      <c r="I426" s="1"/>
      <c r="J426" s="174"/>
      <c r="K426" s="1"/>
    </row>
    <row r="427" spans="1:11" ht="12.75">
      <c r="A427" s="1"/>
      <c r="B427" s="1"/>
      <c r="C427" s="1"/>
      <c r="D427" s="1"/>
      <c r="E427" s="1"/>
      <c r="F427" s="1"/>
      <c r="G427" s="1"/>
      <c r="H427" s="1"/>
      <c r="I427" s="1"/>
      <c r="J427" s="174"/>
      <c r="K427" s="1"/>
    </row>
    <row r="428" spans="1:11" ht="12.75">
      <c r="A428" s="1"/>
      <c r="B428" s="1"/>
      <c r="C428" s="1"/>
      <c r="D428" s="1"/>
      <c r="E428" s="1"/>
      <c r="F428" s="1"/>
      <c r="G428" s="1"/>
      <c r="H428" s="1"/>
      <c r="I428" s="1"/>
      <c r="J428" s="174"/>
      <c r="K428" s="1"/>
    </row>
    <row r="429" spans="1:11" ht="12.75">
      <c r="A429" s="1"/>
      <c r="B429" s="1"/>
      <c r="C429" s="1"/>
      <c r="D429" s="1"/>
      <c r="E429" s="1"/>
      <c r="F429" s="1"/>
      <c r="G429" s="1"/>
      <c r="H429" s="1"/>
      <c r="I429" s="1"/>
      <c r="J429" s="174"/>
      <c r="K429" s="1"/>
    </row>
    <row r="430" spans="1:11" ht="12.75">
      <c r="A430" s="1"/>
      <c r="B430" s="1"/>
      <c r="C430" s="1"/>
      <c r="D430" s="1"/>
      <c r="E430" s="1"/>
      <c r="F430" s="1"/>
      <c r="G430" s="1"/>
      <c r="H430" s="1"/>
      <c r="I430" s="1"/>
      <c r="J430" s="174"/>
      <c r="K430" s="1"/>
    </row>
    <row r="431" spans="1:11" ht="12.75">
      <c r="A431" s="1"/>
      <c r="B431" s="1"/>
      <c r="C431" s="1"/>
      <c r="D431" s="1"/>
      <c r="E431" s="1"/>
      <c r="F431" s="1"/>
      <c r="G431" s="1"/>
      <c r="H431" s="1"/>
      <c r="I431" s="1"/>
      <c r="J431" s="174"/>
      <c r="K431" s="1"/>
    </row>
    <row r="432" spans="1:11" ht="12.75">
      <c r="A432" s="1"/>
      <c r="B432" s="1"/>
      <c r="C432" s="1"/>
      <c r="D432" s="1"/>
      <c r="E432" s="1"/>
      <c r="F432" s="1"/>
      <c r="G432" s="1"/>
      <c r="H432" s="1"/>
      <c r="I432" s="1"/>
      <c r="J432" s="174"/>
      <c r="K432" s="1"/>
    </row>
    <row r="433" spans="1:11" ht="12.75">
      <c r="A433" s="1"/>
      <c r="B433" s="1"/>
      <c r="C433" s="1"/>
      <c r="D433" s="1"/>
      <c r="E433" s="1"/>
      <c r="F433" s="1"/>
      <c r="G433" s="1"/>
      <c r="H433" s="1"/>
      <c r="I433" s="1"/>
      <c r="J433" s="174"/>
      <c r="K433" s="1"/>
    </row>
    <row r="434" spans="1:11" ht="12.75">
      <c r="A434" s="1"/>
      <c r="B434" s="1"/>
      <c r="C434" s="1"/>
      <c r="D434" s="1"/>
      <c r="E434" s="1"/>
      <c r="F434" s="1"/>
      <c r="G434" s="1"/>
      <c r="H434" s="1"/>
      <c r="I434" s="1"/>
      <c r="J434" s="174"/>
      <c r="K434" s="1"/>
    </row>
    <row r="435" spans="1:11" ht="12.75">
      <c r="A435" s="1"/>
      <c r="B435" s="1"/>
      <c r="C435" s="1"/>
      <c r="D435" s="1"/>
      <c r="E435" s="1"/>
      <c r="F435" s="1"/>
      <c r="G435" s="1"/>
      <c r="H435" s="1"/>
      <c r="I435" s="1"/>
      <c r="J435" s="174"/>
      <c r="K435" s="1"/>
    </row>
    <row r="436" spans="1:11" ht="12.75">
      <c r="A436" s="1"/>
      <c r="B436" s="1"/>
      <c r="C436" s="1"/>
      <c r="D436" s="1"/>
      <c r="E436" s="1"/>
      <c r="F436" s="1"/>
      <c r="G436" s="1"/>
      <c r="H436" s="1"/>
      <c r="I436" s="1"/>
      <c r="J436" s="174"/>
      <c r="K436" s="1"/>
    </row>
    <row r="437" spans="1:11" ht="12.75">
      <c r="A437" s="1"/>
      <c r="B437" s="1"/>
      <c r="C437" s="1"/>
      <c r="D437" s="1"/>
      <c r="E437" s="1"/>
      <c r="F437" s="1"/>
      <c r="G437" s="1"/>
      <c r="H437" s="1"/>
      <c r="I437" s="1"/>
      <c r="J437" s="174"/>
      <c r="K437" s="1"/>
    </row>
    <row r="438" spans="1:11" ht="12.75">
      <c r="A438" s="1"/>
      <c r="B438" s="1"/>
      <c r="C438" s="1"/>
      <c r="D438" s="1"/>
      <c r="E438" s="1"/>
      <c r="F438" s="1"/>
      <c r="G438" s="1"/>
      <c r="H438" s="1"/>
      <c r="I438" s="1"/>
      <c r="J438" s="174"/>
      <c r="K438" s="1"/>
    </row>
    <row r="439" spans="1:11" ht="12.75">
      <c r="A439" s="1"/>
      <c r="B439" s="1"/>
      <c r="C439" s="1"/>
      <c r="D439" s="1"/>
      <c r="E439" s="1"/>
      <c r="F439" s="1"/>
      <c r="G439" s="1"/>
      <c r="H439" s="1"/>
      <c r="I439" s="1"/>
      <c r="J439" s="174"/>
      <c r="K439" s="1"/>
    </row>
    <row r="440" spans="1:11" ht="12.75">
      <c r="A440" s="1"/>
      <c r="B440" s="1"/>
      <c r="C440" s="1"/>
      <c r="D440" s="1"/>
      <c r="E440" s="1"/>
      <c r="F440" s="1"/>
      <c r="G440" s="1"/>
      <c r="H440" s="1"/>
      <c r="I440" s="1"/>
      <c r="J440" s="174"/>
      <c r="K440" s="1"/>
    </row>
    <row r="441" spans="1:11" ht="12.75">
      <c r="A441" s="1"/>
      <c r="B441" s="1"/>
      <c r="C441" s="1"/>
      <c r="D441" s="1"/>
      <c r="E441" s="1"/>
      <c r="F441" s="1"/>
      <c r="G441" s="1"/>
      <c r="H441" s="1"/>
      <c r="I441" s="1"/>
      <c r="J441" s="174"/>
      <c r="K441" s="1"/>
    </row>
    <row r="442" spans="1:11" ht="12.75">
      <c r="A442" s="1"/>
      <c r="B442" s="1"/>
      <c r="C442" s="1"/>
      <c r="D442" s="1"/>
      <c r="E442" s="1"/>
      <c r="F442" s="1"/>
      <c r="G442" s="1"/>
      <c r="H442" s="1"/>
      <c r="I442" s="1"/>
      <c r="J442" s="174"/>
      <c r="K442" s="1"/>
    </row>
    <row r="443" spans="1:11" ht="12.75">
      <c r="A443" s="1"/>
      <c r="B443" s="1"/>
      <c r="C443" s="1"/>
      <c r="D443" s="1"/>
      <c r="E443" s="1"/>
      <c r="F443" s="1"/>
      <c r="G443" s="1"/>
      <c r="H443" s="1"/>
      <c r="I443" s="1"/>
      <c r="J443" s="174"/>
      <c r="K443" s="1"/>
    </row>
    <row r="444" spans="1:11" ht="12.75">
      <c r="A444" s="1"/>
      <c r="B444" s="1"/>
      <c r="C444" s="1"/>
      <c r="D444" s="1"/>
      <c r="E444" s="1"/>
      <c r="F444" s="1"/>
      <c r="G444" s="1"/>
      <c r="H444" s="1"/>
      <c r="I444" s="1"/>
      <c r="J444" s="174"/>
      <c r="K444" s="1"/>
    </row>
    <row r="445" spans="1:11" ht="12.75">
      <c r="A445" s="1"/>
      <c r="B445" s="1"/>
      <c r="C445" s="1"/>
      <c r="D445" s="1"/>
      <c r="E445" s="1"/>
      <c r="F445" s="1"/>
      <c r="G445" s="1"/>
      <c r="H445" s="1"/>
      <c r="I445" s="1"/>
      <c r="J445" s="174"/>
      <c r="K445" s="1"/>
    </row>
    <row r="446" spans="1:11" ht="12.75">
      <c r="A446" s="1"/>
      <c r="B446" s="1"/>
      <c r="C446" s="1"/>
      <c r="D446" s="1"/>
      <c r="E446" s="1"/>
      <c r="F446" s="1"/>
      <c r="G446" s="1"/>
      <c r="H446" s="1"/>
      <c r="I446" s="1"/>
      <c r="J446" s="174"/>
      <c r="K446" s="1"/>
    </row>
    <row r="447" spans="1:11" ht="12.75">
      <c r="A447" s="1"/>
      <c r="B447" s="1"/>
      <c r="C447" s="1"/>
      <c r="D447" s="1"/>
      <c r="E447" s="1"/>
      <c r="F447" s="1"/>
      <c r="G447" s="1"/>
      <c r="H447" s="1"/>
      <c r="I447" s="1"/>
      <c r="J447" s="174"/>
      <c r="K447" s="1"/>
    </row>
    <row r="448" spans="1:11" ht="12.75">
      <c r="A448" s="1"/>
      <c r="B448" s="1"/>
      <c r="C448" s="1"/>
      <c r="D448" s="1"/>
      <c r="E448" s="1"/>
      <c r="F448" s="1"/>
      <c r="G448" s="1"/>
      <c r="H448" s="1"/>
      <c r="I448" s="1"/>
      <c r="J448" s="174"/>
      <c r="K448" s="1"/>
    </row>
    <row r="449" spans="1:11" ht="12.75">
      <c r="A449" s="1"/>
      <c r="B449" s="1"/>
      <c r="C449" s="1"/>
      <c r="D449" s="1"/>
      <c r="E449" s="1"/>
      <c r="F449" s="1"/>
      <c r="G449" s="1"/>
      <c r="H449" s="1"/>
      <c r="I449" s="1"/>
      <c r="J449" s="174"/>
      <c r="K449" s="1"/>
    </row>
    <row r="450" spans="1:11" ht="12.75">
      <c r="A450" s="1"/>
      <c r="B450" s="1"/>
      <c r="C450" s="1"/>
      <c r="D450" s="1"/>
      <c r="E450" s="1"/>
      <c r="F450" s="1"/>
      <c r="G450" s="1"/>
      <c r="H450" s="1"/>
      <c r="I450" s="1"/>
      <c r="J450" s="174"/>
      <c r="K450" s="1"/>
    </row>
    <row r="451" spans="1:11" ht="12.75">
      <c r="A451" s="1"/>
      <c r="B451" s="1"/>
      <c r="C451" s="1"/>
      <c r="D451" s="1"/>
      <c r="E451" s="1"/>
      <c r="F451" s="1"/>
      <c r="G451" s="1"/>
      <c r="H451" s="1"/>
      <c r="I451" s="1"/>
      <c r="J451" s="174"/>
      <c r="K451" s="1"/>
    </row>
    <row r="452" spans="1:11" ht="12.75">
      <c r="A452" s="1"/>
      <c r="B452" s="1"/>
      <c r="C452" s="1"/>
      <c r="D452" s="1"/>
      <c r="E452" s="1"/>
      <c r="F452" s="1"/>
      <c r="G452" s="1"/>
      <c r="H452" s="1"/>
      <c r="I452" s="1"/>
      <c r="J452" s="174"/>
      <c r="K452" s="1"/>
    </row>
    <row r="453" spans="1:11" ht="12.75">
      <c r="A453" s="1"/>
      <c r="B453" s="1"/>
      <c r="C453" s="1"/>
      <c r="D453" s="1"/>
      <c r="E453" s="1"/>
      <c r="F453" s="1"/>
      <c r="G453" s="1"/>
      <c r="H453" s="1"/>
      <c r="I453" s="1"/>
      <c r="J453" s="174"/>
      <c r="K453" s="1"/>
    </row>
    <row r="454" spans="1:11" ht="12.75">
      <c r="A454" s="1"/>
      <c r="B454" s="1"/>
      <c r="C454" s="1"/>
      <c r="D454" s="1"/>
      <c r="E454" s="1"/>
      <c r="F454" s="1"/>
      <c r="G454" s="1"/>
      <c r="H454" s="1"/>
      <c r="I454" s="1"/>
      <c r="J454" s="174"/>
      <c r="K454" s="1"/>
    </row>
    <row r="455" spans="1:11" ht="12.75">
      <c r="A455" s="1"/>
      <c r="B455" s="1"/>
      <c r="C455" s="1"/>
      <c r="D455" s="1"/>
      <c r="E455" s="1"/>
      <c r="F455" s="1"/>
      <c r="G455" s="1"/>
      <c r="H455" s="1"/>
      <c r="I455" s="1"/>
      <c r="J455" s="174"/>
      <c r="K455" s="1"/>
    </row>
    <row r="456" spans="1:11" ht="12.75">
      <c r="A456" s="1"/>
      <c r="B456" s="1"/>
      <c r="C456" s="1"/>
      <c r="D456" s="1"/>
      <c r="E456" s="1"/>
      <c r="F456" s="1"/>
      <c r="G456" s="1"/>
      <c r="H456" s="1"/>
      <c r="I456" s="1"/>
      <c r="J456" s="174"/>
      <c r="K456" s="1"/>
    </row>
    <row r="457" spans="1:11" ht="12.75">
      <c r="A457" s="1"/>
      <c r="B457" s="1"/>
      <c r="C457" s="1"/>
      <c r="D457" s="1"/>
      <c r="E457" s="1"/>
      <c r="F457" s="1"/>
      <c r="G457" s="1"/>
      <c r="H457" s="1"/>
      <c r="I457" s="1"/>
      <c r="J457" s="174"/>
      <c r="K457" s="1"/>
    </row>
    <row r="458" spans="1:11" ht="12.75">
      <c r="A458" s="1"/>
      <c r="B458" s="1"/>
      <c r="C458" s="1"/>
      <c r="D458" s="1"/>
      <c r="E458" s="1"/>
      <c r="F458" s="1"/>
      <c r="G458" s="1"/>
      <c r="H458" s="1"/>
      <c r="I458" s="1"/>
      <c r="J458" s="174"/>
      <c r="K458" s="1"/>
    </row>
    <row r="459" spans="1:11" ht="12.75">
      <c r="A459" s="1"/>
      <c r="B459" s="1"/>
      <c r="C459" s="1"/>
      <c r="D459" s="1"/>
      <c r="E459" s="1"/>
      <c r="F459" s="1"/>
      <c r="G459" s="1"/>
      <c r="H459" s="1"/>
      <c r="I459" s="1"/>
      <c r="J459" s="174"/>
      <c r="K459" s="1"/>
    </row>
    <row r="460" spans="1:11" ht="12.75">
      <c r="A460" s="1"/>
      <c r="B460" s="1"/>
      <c r="C460" s="1"/>
      <c r="D460" s="1"/>
      <c r="E460" s="1"/>
      <c r="F460" s="1"/>
      <c r="G460" s="1"/>
      <c r="H460" s="1"/>
      <c r="I460" s="1"/>
      <c r="J460" s="174"/>
      <c r="K460" s="1"/>
    </row>
    <row r="461" spans="1:11" ht="12.75">
      <c r="A461" s="1"/>
      <c r="B461" s="1"/>
      <c r="C461" s="1"/>
      <c r="D461" s="1"/>
      <c r="E461" s="1"/>
      <c r="F461" s="1"/>
      <c r="G461" s="1"/>
      <c r="H461" s="1"/>
      <c r="I461" s="1"/>
      <c r="J461" s="174"/>
      <c r="K461" s="1"/>
    </row>
    <row r="462" spans="1:11" ht="12.75">
      <c r="A462" s="1"/>
      <c r="B462" s="1"/>
      <c r="C462" s="1"/>
      <c r="D462" s="1"/>
      <c r="E462" s="1"/>
      <c r="F462" s="1"/>
      <c r="G462" s="1"/>
      <c r="H462" s="1"/>
      <c r="I462" s="1"/>
      <c r="J462" s="174"/>
      <c r="K462" s="1"/>
    </row>
    <row r="463" spans="1:11" ht="12.75">
      <c r="A463" s="1"/>
      <c r="B463" s="1"/>
      <c r="C463" s="1"/>
      <c r="D463" s="1"/>
      <c r="E463" s="1"/>
      <c r="F463" s="1"/>
      <c r="G463" s="1"/>
      <c r="H463" s="1"/>
      <c r="I463" s="1"/>
      <c r="J463" s="174"/>
      <c r="K463" s="1"/>
    </row>
    <row r="464" spans="1:11" ht="12.75">
      <c r="A464" s="1"/>
      <c r="B464" s="1"/>
      <c r="C464" s="1"/>
      <c r="D464" s="1"/>
      <c r="E464" s="1"/>
      <c r="F464" s="1"/>
      <c r="G464" s="1"/>
      <c r="H464" s="1"/>
      <c r="I464" s="1"/>
      <c r="J464" s="174"/>
      <c r="K464" s="1"/>
    </row>
    <row r="465" spans="1:11" ht="12.75">
      <c r="A465" s="1"/>
      <c r="B465" s="1"/>
      <c r="C465" s="1"/>
      <c r="D465" s="1"/>
      <c r="E465" s="1"/>
      <c r="F465" s="1"/>
      <c r="G465" s="1"/>
      <c r="H465" s="1"/>
      <c r="I465" s="1"/>
      <c r="J465" s="174"/>
      <c r="K465" s="1"/>
    </row>
    <row r="466" spans="1:11" ht="12.75">
      <c r="A466" s="1"/>
      <c r="B466" s="1"/>
      <c r="C466" s="1"/>
      <c r="D466" s="1"/>
      <c r="E466" s="1"/>
      <c r="F466" s="1"/>
      <c r="G466" s="1"/>
      <c r="H466" s="1"/>
      <c r="I466" s="1"/>
      <c r="J466" s="174"/>
      <c r="K466" s="1"/>
    </row>
    <row r="467" spans="1:11" ht="12.75">
      <c r="A467" s="1"/>
      <c r="B467" s="1"/>
      <c r="C467" s="1"/>
      <c r="D467" s="1"/>
      <c r="E467" s="1"/>
      <c r="F467" s="1"/>
      <c r="G467" s="1"/>
      <c r="H467" s="1"/>
      <c r="I467" s="1"/>
      <c r="J467" s="174"/>
      <c r="K467" s="1"/>
    </row>
    <row r="468" spans="1:11" ht="12.75">
      <c r="A468" s="1"/>
      <c r="B468" s="1"/>
      <c r="C468" s="1"/>
      <c r="D468" s="1"/>
      <c r="E468" s="1"/>
      <c r="F468" s="1"/>
      <c r="G468" s="1"/>
      <c r="H468" s="1"/>
      <c r="I468" s="1"/>
      <c r="J468" s="174"/>
      <c r="K468" s="1"/>
    </row>
    <row r="469" spans="1:11" ht="12.75">
      <c r="A469" s="1"/>
      <c r="B469" s="1"/>
      <c r="C469" s="1"/>
      <c r="D469" s="1"/>
      <c r="E469" s="1"/>
      <c r="F469" s="1"/>
      <c r="G469" s="1"/>
      <c r="H469" s="1"/>
      <c r="I469" s="1"/>
      <c r="J469" s="174"/>
      <c r="K469" s="1"/>
    </row>
    <row r="470" spans="1:11" ht="12.75">
      <c r="A470" s="1"/>
      <c r="B470" s="1"/>
      <c r="C470" s="1"/>
      <c r="D470" s="1"/>
      <c r="E470" s="1"/>
      <c r="F470" s="1"/>
      <c r="G470" s="1"/>
      <c r="H470" s="1"/>
      <c r="I470" s="1"/>
      <c r="J470" s="174"/>
      <c r="K470" s="1"/>
    </row>
    <row r="471" spans="1:11" ht="12.75">
      <c r="A471" s="1"/>
      <c r="B471" s="1"/>
      <c r="C471" s="1"/>
      <c r="D471" s="1"/>
      <c r="E471" s="1"/>
      <c r="F471" s="1"/>
      <c r="G471" s="1"/>
      <c r="H471" s="1"/>
      <c r="I471" s="1"/>
      <c r="J471" s="174"/>
      <c r="K471" s="1"/>
    </row>
    <row r="472" spans="1:11" ht="12.75">
      <c r="A472" s="1"/>
      <c r="B472" s="1"/>
      <c r="C472" s="1"/>
      <c r="D472" s="1"/>
      <c r="E472" s="1"/>
      <c r="F472" s="1"/>
      <c r="G472" s="1"/>
      <c r="H472" s="1"/>
      <c r="I472" s="1"/>
      <c r="J472" s="174"/>
      <c r="K472" s="1"/>
    </row>
    <row r="473" spans="1:11" ht="12.75">
      <c r="A473" s="1"/>
      <c r="B473" s="1"/>
      <c r="C473" s="1"/>
      <c r="D473" s="1"/>
      <c r="E473" s="1"/>
      <c r="F473" s="1"/>
      <c r="G473" s="1"/>
      <c r="H473" s="1"/>
      <c r="I473" s="1"/>
      <c r="J473" s="174"/>
      <c r="K473" s="1"/>
    </row>
    <row r="474" spans="1:11" ht="12.75">
      <c r="A474" s="1"/>
      <c r="B474" s="1"/>
      <c r="C474" s="1"/>
      <c r="D474" s="1"/>
      <c r="E474" s="1"/>
      <c r="F474" s="1"/>
      <c r="G474" s="1"/>
      <c r="H474" s="1"/>
      <c r="I474" s="1"/>
      <c r="J474" s="174"/>
      <c r="K474" s="1"/>
    </row>
    <row r="475" spans="1:11" ht="12.75">
      <c r="A475" s="1"/>
      <c r="B475" s="1"/>
      <c r="C475" s="1"/>
      <c r="D475" s="1"/>
      <c r="E475" s="1"/>
      <c r="F475" s="1"/>
      <c r="G475" s="1"/>
      <c r="H475" s="1"/>
      <c r="I475" s="1"/>
      <c r="J475" s="174"/>
      <c r="K475" s="1"/>
    </row>
    <row r="476" spans="1:11" ht="12.75">
      <c r="A476" s="1"/>
      <c r="B476" s="1"/>
      <c r="C476" s="1"/>
      <c r="D476" s="1"/>
      <c r="E476" s="1"/>
      <c r="F476" s="1"/>
      <c r="G476" s="1"/>
      <c r="H476" s="1"/>
      <c r="I476" s="1"/>
      <c r="J476" s="174"/>
      <c r="K476" s="1"/>
    </row>
    <row r="477" spans="1:11" ht="12.75">
      <c r="A477" s="1"/>
      <c r="B477" s="1"/>
      <c r="C477" s="1"/>
      <c r="D477" s="1"/>
      <c r="E477" s="1"/>
      <c r="F477" s="1"/>
      <c r="G477" s="1"/>
      <c r="H477" s="1"/>
      <c r="I477" s="1"/>
      <c r="J477" s="174"/>
      <c r="K477" s="1"/>
    </row>
    <row r="478" spans="1:11" ht="12.75">
      <c r="A478" s="1"/>
      <c r="B478" s="1"/>
      <c r="C478" s="1"/>
      <c r="D478" s="1"/>
      <c r="E478" s="1"/>
      <c r="F478" s="1"/>
      <c r="G478" s="1"/>
      <c r="H478" s="1"/>
      <c r="I478" s="1"/>
      <c r="J478" s="174"/>
      <c r="K478" s="1"/>
    </row>
    <row r="479" spans="1:11" ht="12.75">
      <c r="A479" s="1"/>
      <c r="B479" s="1"/>
      <c r="C479" s="1"/>
      <c r="D479" s="1"/>
      <c r="E479" s="1"/>
      <c r="F479" s="1"/>
      <c r="G479" s="1"/>
      <c r="H479" s="1"/>
      <c r="I479" s="1"/>
      <c r="J479" s="174"/>
      <c r="K479" s="1"/>
    </row>
    <row r="480" spans="1:11" ht="12.75">
      <c r="A480" s="1"/>
      <c r="B480" s="1"/>
      <c r="C480" s="1"/>
      <c r="D480" s="1"/>
      <c r="E480" s="1"/>
      <c r="F480" s="1"/>
      <c r="G480" s="1"/>
      <c r="H480" s="1"/>
      <c r="I480" s="1"/>
      <c r="J480" s="174"/>
      <c r="K480" s="1"/>
    </row>
    <row r="481" spans="1:11" ht="12.75">
      <c r="A481" s="1"/>
      <c r="B481" s="1"/>
      <c r="C481" s="1"/>
      <c r="D481" s="1"/>
      <c r="E481" s="1"/>
      <c r="F481" s="1"/>
      <c r="G481" s="1"/>
      <c r="H481" s="1"/>
      <c r="I481" s="1"/>
      <c r="J481" s="174"/>
      <c r="K481" s="1"/>
    </row>
    <row r="482" spans="1:11" ht="12.75">
      <c r="A482" s="1"/>
      <c r="B482" s="1"/>
      <c r="C482" s="1"/>
      <c r="D482" s="1"/>
      <c r="E482" s="1"/>
      <c r="F482" s="1"/>
      <c r="G482" s="1"/>
      <c r="H482" s="1"/>
      <c r="I482" s="1"/>
      <c r="J482" s="174"/>
      <c r="K482" s="1"/>
    </row>
    <row r="483" spans="1:11" ht="12.75">
      <c r="A483" s="1"/>
      <c r="B483" s="1"/>
      <c r="C483" s="1"/>
      <c r="D483" s="1"/>
      <c r="E483" s="1"/>
      <c r="F483" s="1"/>
      <c r="G483" s="1"/>
      <c r="H483" s="1"/>
      <c r="I483" s="1"/>
      <c r="J483" s="174"/>
      <c r="K483" s="1"/>
    </row>
    <row r="484" spans="1:11" ht="12.75">
      <c r="A484" s="1"/>
      <c r="B484" s="1"/>
      <c r="C484" s="1"/>
      <c r="D484" s="1"/>
      <c r="E484" s="1"/>
      <c r="F484" s="1"/>
      <c r="G484" s="1"/>
      <c r="H484" s="1"/>
      <c r="I484" s="1"/>
      <c r="J484" s="174"/>
      <c r="K484" s="1"/>
    </row>
    <row r="485" spans="1:11" ht="12.75">
      <c r="A485" s="1"/>
      <c r="B485" s="1"/>
      <c r="C485" s="1"/>
      <c r="D485" s="1"/>
      <c r="E485" s="1"/>
      <c r="F485" s="1"/>
      <c r="G485" s="1"/>
      <c r="H485" s="1"/>
      <c r="I485" s="1"/>
      <c r="J485" s="174"/>
      <c r="K485" s="1"/>
    </row>
    <row r="486" spans="1:11" ht="12.75">
      <c r="A486" s="1"/>
      <c r="B486" s="1"/>
      <c r="C486" s="1"/>
      <c r="D486" s="1"/>
      <c r="E486" s="1"/>
      <c r="F486" s="1"/>
      <c r="G486" s="1"/>
      <c r="H486" s="1"/>
      <c r="I486" s="1"/>
      <c r="J486" s="174"/>
      <c r="K486" s="1"/>
    </row>
    <row r="487" spans="1:11" ht="12.75">
      <c r="A487" s="1"/>
      <c r="B487" s="1"/>
      <c r="C487" s="1"/>
      <c r="D487" s="1"/>
      <c r="E487" s="1"/>
      <c r="F487" s="1"/>
      <c r="G487" s="1"/>
      <c r="H487" s="1"/>
      <c r="I487" s="1"/>
      <c r="J487" s="174"/>
      <c r="K487" s="1"/>
    </row>
    <row r="488" spans="1:11" ht="12.75">
      <c r="A488" s="1"/>
      <c r="B488" s="1"/>
      <c r="C488" s="1"/>
      <c r="D488" s="1"/>
      <c r="E488" s="1"/>
      <c r="F488" s="1"/>
      <c r="G488" s="1"/>
      <c r="H488" s="1"/>
      <c r="I488" s="1"/>
      <c r="J488" s="174"/>
      <c r="K488" s="1"/>
    </row>
    <row r="489" spans="1:11" ht="12.75">
      <c r="A489" s="1"/>
      <c r="B489" s="1"/>
      <c r="C489" s="1"/>
      <c r="D489" s="1"/>
      <c r="E489" s="1"/>
      <c r="F489" s="1"/>
      <c r="G489" s="1"/>
      <c r="H489" s="1"/>
      <c r="I489" s="1"/>
      <c r="J489" s="174"/>
      <c r="K489" s="1"/>
    </row>
    <row r="490" spans="1:11" ht="12.75">
      <c r="A490" s="1"/>
      <c r="B490" s="1"/>
      <c r="C490" s="1"/>
      <c r="D490" s="1"/>
      <c r="E490" s="1"/>
      <c r="F490" s="1"/>
      <c r="G490" s="1"/>
      <c r="H490" s="1"/>
      <c r="I490" s="1"/>
      <c r="J490" s="174"/>
      <c r="K490" s="1"/>
    </row>
    <row r="491" spans="1:11" ht="12.75">
      <c r="A491" s="1"/>
      <c r="B491" s="1"/>
      <c r="C491" s="1"/>
      <c r="D491" s="1"/>
      <c r="E491" s="1"/>
      <c r="F491" s="1"/>
      <c r="G491" s="1"/>
      <c r="H491" s="1"/>
      <c r="I491" s="1"/>
      <c r="J491" s="174"/>
      <c r="K491" s="1"/>
    </row>
    <row r="492" spans="1:11" ht="12.75">
      <c r="A492" s="1"/>
      <c r="B492" s="1"/>
      <c r="C492" s="1"/>
      <c r="D492" s="1"/>
      <c r="E492" s="1"/>
      <c r="F492" s="1"/>
      <c r="G492" s="1"/>
      <c r="H492" s="1"/>
      <c r="I492" s="1"/>
      <c r="J492" s="174"/>
      <c r="K492" s="1"/>
    </row>
    <row r="493" spans="1:11" ht="12.75">
      <c r="A493" s="1"/>
      <c r="B493" s="1"/>
      <c r="C493" s="1"/>
      <c r="D493" s="1"/>
      <c r="E493" s="1"/>
      <c r="F493" s="1"/>
      <c r="G493" s="1"/>
      <c r="H493" s="1"/>
      <c r="I493" s="1"/>
      <c r="J493" s="174"/>
      <c r="K493" s="1"/>
    </row>
    <row r="494" spans="1:11" ht="12.75">
      <c r="A494" s="1"/>
      <c r="B494" s="1"/>
      <c r="C494" s="1"/>
      <c r="D494" s="1"/>
      <c r="E494" s="1"/>
      <c r="F494" s="1"/>
      <c r="G494" s="1"/>
      <c r="H494" s="1"/>
      <c r="I494" s="1"/>
      <c r="J494" s="174"/>
      <c r="K494" s="1"/>
    </row>
    <row r="495" spans="1:11" ht="12.75">
      <c r="A495" s="1"/>
      <c r="B495" s="1"/>
      <c r="C495" s="1"/>
      <c r="D495" s="1"/>
      <c r="E495" s="1"/>
      <c r="F495" s="1"/>
      <c r="G495" s="1"/>
      <c r="H495" s="1"/>
      <c r="I495" s="1"/>
      <c r="J495" s="174"/>
      <c r="K495" s="1"/>
    </row>
    <row r="496" spans="1:11" ht="12.75">
      <c r="A496" s="1"/>
      <c r="B496" s="1"/>
      <c r="C496" s="1"/>
      <c r="D496" s="1"/>
      <c r="E496" s="1"/>
      <c r="F496" s="1"/>
      <c r="G496" s="1"/>
      <c r="H496" s="1"/>
      <c r="I496" s="1"/>
      <c r="J496" s="174"/>
      <c r="K496" s="1"/>
    </row>
    <row r="497" spans="1:11" ht="12.75">
      <c r="A497" s="1"/>
      <c r="B497" s="1"/>
      <c r="C497" s="1"/>
      <c r="D497" s="1"/>
      <c r="E497" s="1"/>
      <c r="F497" s="1"/>
      <c r="G497" s="1"/>
      <c r="H497" s="1"/>
      <c r="I497" s="1"/>
      <c r="J497" s="174"/>
      <c r="K497" s="1"/>
    </row>
    <row r="498" spans="1:11" ht="12.75">
      <c r="A498" s="1"/>
      <c r="B498" s="1"/>
      <c r="C498" s="1"/>
      <c r="D498" s="1"/>
      <c r="E498" s="1"/>
      <c r="F498" s="1"/>
      <c r="G498" s="1"/>
      <c r="H498" s="1"/>
      <c r="I498" s="1"/>
      <c r="J498" s="174"/>
      <c r="K498" s="1"/>
    </row>
    <row r="499" spans="1:11" ht="12.75">
      <c r="A499" s="1"/>
      <c r="B499" s="1"/>
      <c r="C499" s="1"/>
      <c r="D499" s="1"/>
      <c r="E499" s="1"/>
      <c r="F499" s="1"/>
      <c r="G499" s="1"/>
      <c r="H499" s="1"/>
      <c r="I499" s="1"/>
      <c r="J499" s="174"/>
      <c r="K499" s="1"/>
    </row>
    <row r="500" spans="1:11" ht="12.75">
      <c r="A500" s="1"/>
      <c r="B500" s="1"/>
      <c r="C500" s="1"/>
      <c r="D500" s="1"/>
      <c r="E500" s="1"/>
      <c r="F500" s="1"/>
      <c r="G500" s="1"/>
      <c r="H500" s="1"/>
      <c r="I500" s="1"/>
      <c r="J500" s="174"/>
      <c r="K500" s="1"/>
    </row>
    <row r="501" spans="1:11" ht="12.75">
      <c r="A501" s="1"/>
      <c r="B501" s="1"/>
      <c r="C501" s="1"/>
      <c r="D501" s="1"/>
      <c r="E501" s="1"/>
      <c r="F501" s="1"/>
      <c r="G501" s="1"/>
      <c r="H501" s="1"/>
      <c r="I501" s="1"/>
      <c r="J501" s="174"/>
      <c r="K501" s="1"/>
    </row>
    <row r="502" spans="1:11" ht="12.75">
      <c r="A502" s="1"/>
      <c r="B502" s="1"/>
      <c r="C502" s="1"/>
      <c r="D502" s="1"/>
      <c r="E502" s="1"/>
      <c r="F502" s="1"/>
      <c r="G502" s="1"/>
      <c r="H502" s="1"/>
      <c r="I502" s="1"/>
      <c r="J502" s="174"/>
      <c r="K502" s="1"/>
    </row>
    <row r="503" spans="1:11" ht="12.75">
      <c r="A503" s="1"/>
      <c r="B503" s="1"/>
      <c r="C503" s="1"/>
      <c r="D503" s="1"/>
      <c r="E503" s="1"/>
      <c r="F503" s="1"/>
      <c r="G503" s="1"/>
      <c r="H503" s="1"/>
      <c r="I503" s="1"/>
      <c r="J503" s="174"/>
      <c r="K503" s="1"/>
    </row>
    <row r="504" spans="1:11" ht="12.75">
      <c r="A504" s="1"/>
      <c r="B504" s="1"/>
      <c r="C504" s="1"/>
      <c r="D504" s="1"/>
      <c r="E504" s="1"/>
      <c r="F504" s="1"/>
      <c r="G504" s="1"/>
      <c r="H504" s="1"/>
      <c r="I504" s="1"/>
      <c r="J504" s="174"/>
      <c r="K504" s="1"/>
    </row>
    <row r="505" spans="1:11" ht="12.75">
      <c r="A505" s="1"/>
      <c r="B505" s="1"/>
      <c r="C505" s="1"/>
      <c r="D505" s="1"/>
      <c r="E505" s="1"/>
      <c r="F505" s="1"/>
      <c r="G505" s="1"/>
      <c r="H505" s="1"/>
      <c r="I505" s="1"/>
      <c r="J505" s="174"/>
      <c r="K505" s="1"/>
    </row>
    <row r="506" spans="1:11" ht="12.75">
      <c r="A506" s="1"/>
      <c r="B506" s="1"/>
      <c r="C506" s="1"/>
      <c r="D506" s="1"/>
      <c r="E506" s="1"/>
      <c r="F506" s="1"/>
      <c r="G506" s="1"/>
      <c r="H506" s="1"/>
      <c r="I506" s="1"/>
      <c r="J506" s="174"/>
      <c r="K506" s="1"/>
    </row>
    <row r="507" spans="1:11" ht="12.75">
      <c r="A507" s="1"/>
      <c r="B507" s="1"/>
      <c r="C507" s="1"/>
      <c r="D507" s="1"/>
      <c r="E507" s="1"/>
      <c r="F507" s="1"/>
      <c r="G507" s="1"/>
      <c r="H507" s="1"/>
      <c r="I507" s="1"/>
      <c r="J507" s="174"/>
      <c r="K507" s="1"/>
    </row>
    <row r="508" spans="1:11" ht="12.75">
      <c r="A508" s="1"/>
      <c r="B508" s="1"/>
      <c r="C508" s="1"/>
      <c r="D508" s="1"/>
      <c r="E508" s="1"/>
      <c r="F508" s="1"/>
      <c r="G508" s="1"/>
      <c r="H508" s="1"/>
      <c r="I508" s="1"/>
      <c r="J508" s="174"/>
      <c r="K508" s="1"/>
    </row>
    <row r="509" spans="1:11" ht="12.75">
      <c r="A509" s="1"/>
      <c r="B509" s="1"/>
      <c r="C509" s="1"/>
      <c r="D509" s="1"/>
      <c r="E509" s="1"/>
      <c r="F509" s="1"/>
      <c r="G509" s="1"/>
      <c r="H509" s="1"/>
      <c r="I509" s="1"/>
      <c r="J509" s="174"/>
      <c r="K509" s="1"/>
    </row>
    <row r="510" spans="1:11" ht="12.75">
      <c r="A510" s="1"/>
      <c r="B510" s="1"/>
      <c r="C510" s="1"/>
      <c r="D510" s="1"/>
      <c r="E510" s="1"/>
      <c r="F510" s="1"/>
      <c r="G510" s="1"/>
      <c r="H510" s="1"/>
      <c r="I510" s="1"/>
      <c r="J510" s="174"/>
      <c r="K510" s="1"/>
    </row>
    <row r="511" spans="1:11" ht="12.75">
      <c r="A511" s="1"/>
      <c r="B511" s="1"/>
      <c r="C511" s="1"/>
      <c r="D511" s="1"/>
      <c r="E511" s="1"/>
      <c r="F511" s="1"/>
      <c r="G511" s="1"/>
      <c r="H511" s="1"/>
      <c r="I511" s="1"/>
      <c r="J511" s="174"/>
      <c r="K511" s="1"/>
    </row>
    <row r="512" spans="1:11" ht="12.75">
      <c r="A512" s="1"/>
      <c r="B512" s="1"/>
      <c r="C512" s="1"/>
      <c r="D512" s="1"/>
      <c r="E512" s="1"/>
      <c r="F512" s="1"/>
      <c r="G512" s="1"/>
      <c r="H512" s="1"/>
      <c r="I512" s="1"/>
      <c r="J512" s="174"/>
      <c r="K512" s="1"/>
    </row>
    <row r="513" spans="1:11" ht="12.75">
      <c r="A513" s="1"/>
      <c r="B513" s="1"/>
      <c r="C513" s="1"/>
      <c r="D513" s="1"/>
      <c r="E513" s="1"/>
      <c r="F513" s="1"/>
      <c r="G513" s="1"/>
      <c r="H513" s="1"/>
      <c r="I513" s="1"/>
      <c r="J513" s="174"/>
      <c r="K513" s="1"/>
    </row>
    <row r="514" spans="1:11" ht="12.75">
      <c r="A514" s="1"/>
      <c r="B514" s="1"/>
      <c r="C514" s="1"/>
      <c r="D514" s="1"/>
      <c r="E514" s="1"/>
      <c r="F514" s="1"/>
      <c r="G514" s="1"/>
      <c r="H514" s="1"/>
      <c r="I514" s="1"/>
      <c r="J514" s="174"/>
      <c r="K514" s="1"/>
    </row>
    <row r="515" spans="1:11" ht="12.75">
      <c r="A515" s="1"/>
      <c r="B515" s="1"/>
      <c r="C515" s="1"/>
      <c r="D515" s="1"/>
      <c r="E515" s="1"/>
      <c r="F515" s="1"/>
      <c r="G515" s="1"/>
      <c r="H515" s="1"/>
      <c r="I515" s="1"/>
      <c r="J515" s="174"/>
      <c r="K515" s="1"/>
    </row>
    <row r="516" spans="1:11" ht="12.75">
      <c r="A516" s="1"/>
      <c r="B516" s="1"/>
      <c r="C516" s="1"/>
      <c r="D516" s="1"/>
      <c r="E516" s="1"/>
      <c r="F516" s="1"/>
      <c r="G516" s="1"/>
      <c r="H516" s="1"/>
      <c r="I516" s="1"/>
      <c r="J516" s="174"/>
      <c r="K516" s="1"/>
    </row>
    <row r="517" spans="1:11" ht="12.75">
      <c r="A517" s="1"/>
      <c r="B517" s="1"/>
      <c r="C517" s="1"/>
      <c r="D517" s="1"/>
      <c r="E517" s="1"/>
      <c r="F517" s="1"/>
      <c r="G517" s="1"/>
      <c r="H517" s="1"/>
      <c r="I517" s="1"/>
      <c r="J517" s="174"/>
      <c r="K517" s="1"/>
    </row>
    <row r="518" spans="1:11" ht="12.75">
      <c r="A518" s="1"/>
      <c r="B518" s="1"/>
      <c r="C518" s="1"/>
      <c r="D518" s="1"/>
      <c r="E518" s="1"/>
      <c r="F518" s="1"/>
      <c r="G518" s="1"/>
      <c r="H518" s="1"/>
      <c r="I518" s="1"/>
      <c r="J518" s="174"/>
      <c r="K518" s="1"/>
    </row>
    <row r="519" spans="1:11" ht="12.75">
      <c r="A519" s="1"/>
      <c r="B519" s="1"/>
      <c r="C519" s="1"/>
      <c r="D519" s="1"/>
      <c r="E519" s="1"/>
      <c r="F519" s="1"/>
      <c r="G519" s="1"/>
      <c r="H519" s="1"/>
      <c r="I519" s="1"/>
      <c r="J519" s="174"/>
      <c r="K519" s="1"/>
    </row>
    <row r="520" spans="1:11" ht="12.75">
      <c r="A520" s="1"/>
      <c r="B520" s="1"/>
      <c r="C520" s="1"/>
      <c r="D520" s="1"/>
      <c r="E520" s="1"/>
      <c r="F520" s="1"/>
      <c r="G520" s="1"/>
      <c r="H520" s="1"/>
      <c r="I520" s="1"/>
      <c r="J520" s="174"/>
      <c r="K520" s="1"/>
    </row>
    <row r="521" spans="1:11" ht="12.75">
      <c r="A521" s="1"/>
      <c r="B521" s="1"/>
      <c r="C521" s="1"/>
      <c r="D521" s="1"/>
      <c r="E521" s="1"/>
      <c r="F521" s="1"/>
      <c r="G521" s="1"/>
      <c r="H521" s="1"/>
      <c r="I521" s="1"/>
      <c r="J521" s="174"/>
      <c r="K521" s="1"/>
    </row>
    <row r="522" spans="1:11" ht="12.75">
      <c r="A522" s="1"/>
      <c r="B522" s="1"/>
      <c r="C522" s="1"/>
      <c r="D522" s="1"/>
      <c r="E522" s="1"/>
      <c r="F522" s="1"/>
      <c r="G522" s="1"/>
      <c r="H522" s="1"/>
      <c r="I522" s="1"/>
      <c r="J522" s="174"/>
      <c r="K522" s="1"/>
    </row>
    <row r="523" spans="1:11" ht="12.75">
      <c r="A523" s="1"/>
      <c r="B523" s="1"/>
      <c r="C523" s="1"/>
      <c r="D523" s="1"/>
      <c r="E523" s="1"/>
      <c r="F523" s="1"/>
      <c r="G523" s="1"/>
      <c r="H523" s="1"/>
      <c r="I523" s="1"/>
      <c r="J523" s="174"/>
      <c r="K523" s="1"/>
    </row>
    <row r="524" spans="1:11" ht="12.75">
      <c r="A524" s="1"/>
      <c r="B524" s="1"/>
      <c r="C524" s="1"/>
      <c r="D524" s="1"/>
      <c r="E524" s="1"/>
      <c r="F524" s="1"/>
      <c r="G524" s="1"/>
      <c r="H524" s="1"/>
      <c r="I524" s="1"/>
      <c r="J524" s="174"/>
      <c r="K524" s="1"/>
    </row>
    <row r="525" spans="1:11" ht="12.75">
      <c r="A525" s="1"/>
      <c r="B525" s="1"/>
      <c r="C525" s="1"/>
      <c r="D525" s="1"/>
      <c r="E525" s="1"/>
      <c r="F525" s="1"/>
      <c r="G525" s="1"/>
      <c r="H525" s="1"/>
      <c r="I525" s="1"/>
      <c r="J525" s="174"/>
      <c r="K525" s="1"/>
    </row>
    <row r="526" spans="1:11" ht="12.75">
      <c r="A526" s="1"/>
      <c r="B526" s="1"/>
      <c r="C526" s="1"/>
      <c r="D526" s="1"/>
      <c r="E526" s="1"/>
      <c r="F526" s="1"/>
      <c r="G526" s="1"/>
      <c r="H526" s="1"/>
      <c r="I526" s="1"/>
      <c r="J526" s="174"/>
      <c r="K526" s="1"/>
    </row>
    <row r="527" spans="1:11" ht="12.75">
      <c r="A527" s="1"/>
      <c r="B527" s="1"/>
      <c r="C527" s="1"/>
      <c r="D527" s="1"/>
      <c r="E527" s="1"/>
      <c r="F527" s="1"/>
      <c r="G527" s="1"/>
      <c r="H527" s="1"/>
      <c r="I527" s="1"/>
      <c r="J527" s="174"/>
      <c r="K527" s="1"/>
    </row>
    <row r="528" spans="1:11" ht="12.75">
      <c r="A528" s="1"/>
      <c r="B528" s="1"/>
      <c r="C528" s="1"/>
      <c r="D528" s="1"/>
      <c r="E528" s="1"/>
      <c r="F528" s="1"/>
      <c r="G528" s="1"/>
      <c r="H528" s="1"/>
      <c r="I528" s="1"/>
      <c r="J528" s="174"/>
      <c r="K528" s="1"/>
    </row>
    <row r="529" spans="1:11" ht="12.75">
      <c r="A529" s="1"/>
      <c r="B529" s="1"/>
      <c r="C529" s="1"/>
      <c r="D529" s="1"/>
      <c r="E529" s="1"/>
      <c r="F529" s="1"/>
      <c r="G529" s="1"/>
      <c r="H529" s="1"/>
      <c r="I529" s="1"/>
      <c r="J529" s="174"/>
      <c r="K529" s="1"/>
    </row>
    <row r="530" spans="1:11" ht="12.75">
      <c r="A530" s="1"/>
      <c r="B530" s="1"/>
      <c r="C530" s="1"/>
      <c r="D530" s="1"/>
      <c r="E530" s="1"/>
      <c r="F530" s="1"/>
      <c r="G530" s="1"/>
      <c r="H530" s="1"/>
      <c r="I530" s="1"/>
      <c r="J530" s="174"/>
      <c r="K530" s="1"/>
    </row>
    <row r="531" spans="1:11" ht="12.75">
      <c r="A531" s="1"/>
      <c r="B531" s="1"/>
      <c r="C531" s="1"/>
      <c r="D531" s="1"/>
      <c r="E531" s="1"/>
      <c r="F531" s="1"/>
      <c r="G531" s="1"/>
      <c r="H531" s="1"/>
      <c r="I531" s="1"/>
      <c r="J531" s="174"/>
      <c r="K531" s="1"/>
    </row>
    <row r="532" spans="1:11" ht="12.75">
      <c r="A532" s="1"/>
      <c r="B532" s="1"/>
      <c r="C532" s="1"/>
      <c r="D532" s="1"/>
      <c r="E532" s="1"/>
      <c r="F532" s="1"/>
      <c r="G532" s="1"/>
      <c r="H532" s="1"/>
      <c r="I532" s="1"/>
      <c r="J532" s="174"/>
      <c r="K532" s="1"/>
    </row>
    <row r="533" spans="1:11" ht="12.75">
      <c r="A533" s="1"/>
      <c r="B533" s="1"/>
      <c r="C533" s="1"/>
      <c r="D533" s="1"/>
      <c r="E533" s="1"/>
      <c r="F533" s="1"/>
      <c r="G533" s="1"/>
      <c r="H533" s="1"/>
      <c r="I533" s="1"/>
      <c r="J533" s="174"/>
      <c r="K533" s="1"/>
    </row>
    <row r="534" spans="1:11" ht="12.75">
      <c r="A534" s="1"/>
      <c r="B534" s="1"/>
      <c r="C534" s="1"/>
      <c r="D534" s="1"/>
      <c r="E534" s="1"/>
      <c r="F534" s="1"/>
      <c r="G534" s="1"/>
      <c r="H534" s="1"/>
      <c r="I534" s="1"/>
      <c r="J534" s="174"/>
      <c r="K534" s="1"/>
    </row>
    <row r="535" spans="1:11" ht="12.75">
      <c r="A535" s="1"/>
      <c r="B535" s="1"/>
      <c r="C535" s="1"/>
      <c r="D535" s="1"/>
      <c r="E535" s="1"/>
      <c r="F535" s="1"/>
      <c r="G535" s="1"/>
      <c r="H535" s="1"/>
      <c r="I535" s="1"/>
      <c r="J535" s="174"/>
      <c r="K535" s="1"/>
    </row>
    <row r="536" spans="1:11" ht="12.75">
      <c r="A536" s="1"/>
      <c r="B536" s="1"/>
      <c r="C536" s="1"/>
      <c r="D536" s="1"/>
      <c r="E536" s="1"/>
      <c r="F536" s="1"/>
      <c r="G536" s="1"/>
      <c r="H536" s="1"/>
      <c r="I536" s="1"/>
      <c r="J536" s="174"/>
      <c r="K536" s="1"/>
    </row>
    <row r="537" spans="1:11" ht="12.75">
      <c r="A537" s="1"/>
      <c r="B537" s="1"/>
      <c r="C537" s="1"/>
      <c r="D537" s="1"/>
      <c r="E537" s="1"/>
      <c r="F537" s="1"/>
      <c r="G537" s="1"/>
      <c r="H537" s="1"/>
      <c r="I537" s="1"/>
      <c r="J537" s="174"/>
      <c r="K537" s="1"/>
    </row>
    <row r="538" spans="1:11" ht="12.75">
      <c r="A538" s="1"/>
      <c r="B538" s="1"/>
      <c r="C538" s="1"/>
      <c r="D538" s="1"/>
      <c r="E538" s="1"/>
      <c r="F538" s="1"/>
      <c r="G538" s="1"/>
      <c r="H538" s="1"/>
      <c r="I538" s="1"/>
      <c r="J538" s="174"/>
      <c r="K538" s="1"/>
    </row>
    <row r="539" spans="1:11" ht="12.75">
      <c r="A539" s="1"/>
      <c r="B539" s="1"/>
      <c r="C539" s="1"/>
      <c r="D539" s="1"/>
      <c r="E539" s="1"/>
      <c r="F539" s="1"/>
      <c r="G539" s="1"/>
      <c r="H539" s="1"/>
      <c r="I539" s="1"/>
      <c r="J539" s="174"/>
      <c r="K539" s="1"/>
    </row>
    <row r="540" spans="1:11" ht="12.75">
      <c r="A540" s="1"/>
      <c r="B540" s="1"/>
      <c r="C540" s="1"/>
      <c r="D540" s="1"/>
      <c r="E540" s="1"/>
      <c r="F540" s="1"/>
      <c r="G540" s="1"/>
      <c r="H540" s="1"/>
      <c r="I540" s="1"/>
      <c r="J540" s="174"/>
      <c r="K540" s="1"/>
    </row>
    <row r="541" spans="1:11" ht="12.75">
      <c r="A541" s="1"/>
      <c r="B541" s="1"/>
      <c r="C541" s="1"/>
      <c r="D541" s="1"/>
      <c r="E541" s="1"/>
      <c r="F541" s="1"/>
      <c r="G541" s="1"/>
      <c r="H541" s="1"/>
      <c r="I541" s="1"/>
      <c r="J541" s="174"/>
      <c r="K541" s="1"/>
    </row>
    <row r="542" spans="1:11" ht="12.75">
      <c r="A542" s="1"/>
      <c r="B542" s="1"/>
      <c r="C542" s="1"/>
      <c r="D542" s="1"/>
      <c r="E542" s="1"/>
      <c r="F542" s="1"/>
      <c r="G542" s="1"/>
      <c r="H542" s="1"/>
      <c r="I542" s="1"/>
      <c r="J542" s="174"/>
      <c r="K542" s="1"/>
    </row>
    <row r="543" spans="1:11" ht="12.75">
      <c r="A543" s="1"/>
      <c r="B543" s="1"/>
      <c r="C543" s="1"/>
      <c r="D543" s="1"/>
      <c r="E543" s="1"/>
      <c r="F543" s="1"/>
      <c r="G543" s="1"/>
      <c r="H543" s="1"/>
      <c r="I543" s="1"/>
      <c r="J543" s="174"/>
      <c r="K543" s="1"/>
    </row>
    <row r="544" spans="1:11" ht="12.75">
      <c r="A544" s="1"/>
      <c r="B544" s="1"/>
      <c r="C544" s="1"/>
      <c r="D544" s="1"/>
      <c r="E544" s="1"/>
      <c r="F544" s="1"/>
      <c r="G544" s="1"/>
      <c r="H544" s="1"/>
      <c r="I544" s="1"/>
      <c r="J544" s="174"/>
      <c r="K544" s="1"/>
    </row>
    <row r="545" spans="1:11" ht="12.75">
      <c r="A545" s="1"/>
      <c r="B545" s="1"/>
      <c r="C545" s="1"/>
      <c r="D545" s="1"/>
      <c r="E545" s="1"/>
      <c r="F545" s="1"/>
      <c r="G545" s="1"/>
      <c r="H545" s="1"/>
      <c r="I545" s="1"/>
      <c r="J545" s="174"/>
      <c r="K545" s="1"/>
    </row>
    <row r="546" spans="1:11" ht="12.75">
      <c r="A546" s="1"/>
      <c r="B546" s="1"/>
      <c r="C546" s="1"/>
      <c r="D546" s="1"/>
      <c r="E546" s="1"/>
      <c r="F546" s="1"/>
      <c r="G546" s="1"/>
      <c r="H546" s="1"/>
      <c r="I546" s="1"/>
      <c r="J546" s="174"/>
      <c r="K546" s="1"/>
    </row>
    <row r="547" spans="1:11" ht="12.75">
      <c r="A547" s="1"/>
      <c r="B547" s="1"/>
      <c r="C547" s="1"/>
      <c r="D547" s="1"/>
      <c r="E547" s="1"/>
      <c r="F547" s="1"/>
      <c r="G547" s="1"/>
      <c r="H547" s="1"/>
      <c r="I547" s="1"/>
      <c r="J547" s="174"/>
      <c r="K547" s="1"/>
    </row>
    <row r="548" spans="1:11" ht="12.75">
      <c r="A548" s="1"/>
      <c r="B548" s="1"/>
      <c r="C548" s="1"/>
      <c r="D548" s="1"/>
      <c r="E548" s="1"/>
      <c r="F548" s="1"/>
      <c r="G548" s="1"/>
      <c r="H548" s="1"/>
      <c r="I548" s="1"/>
      <c r="J548" s="174"/>
      <c r="K548" s="1"/>
    </row>
    <row r="549" spans="1:11" ht="12.75">
      <c r="A549" s="1"/>
      <c r="B549" s="1"/>
      <c r="C549" s="1"/>
      <c r="D549" s="1"/>
      <c r="E549" s="1"/>
      <c r="F549" s="1"/>
      <c r="G549" s="1"/>
      <c r="H549" s="1"/>
      <c r="I549" s="1"/>
      <c r="J549" s="174"/>
      <c r="K549" s="1"/>
    </row>
    <row r="550" spans="1:11" ht="12.75">
      <c r="A550" s="1"/>
      <c r="B550" s="1"/>
      <c r="C550" s="1"/>
      <c r="D550" s="1"/>
      <c r="E550" s="1"/>
      <c r="F550" s="1"/>
      <c r="G550" s="1"/>
      <c r="H550" s="1"/>
      <c r="I550" s="1"/>
      <c r="J550" s="174"/>
      <c r="K550" s="1"/>
    </row>
    <row r="551" spans="1:11" ht="12.75">
      <c r="A551" s="1"/>
      <c r="B551" s="1"/>
      <c r="C551" s="1"/>
      <c r="D551" s="1"/>
      <c r="E551" s="1"/>
      <c r="F551" s="1"/>
      <c r="G551" s="1"/>
      <c r="H551" s="1"/>
      <c r="I551" s="1"/>
      <c r="J551" s="174"/>
      <c r="K551" s="1"/>
    </row>
    <row r="552" spans="1:11" ht="12.75">
      <c r="A552" s="1"/>
      <c r="B552" s="1"/>
      <c r="C552" s="1"/>
      <c r="D552" s="1"/>
      <c r="E552" s="1"/>
      <c r="F552" s="1"/>
      <c r="G552" s="1"/>
      <c r="H552" s="1"/>
      <c r="I552" s="1"/>
      <c r="J552" s="174"/>
      <c r="K552" s="1"/>
    </row>
    <row r="553" spans="1:11" ht="12.75">
      <c r="A553" s="1"/>
      <c r="B553" s="1"/>
      <c r="C553" s="1"/>
      <c r="D553" s="1"/>
      <c r="E553" s="1"/>
      <c r="F553" s="1"/>
      <c r="G553" s="1"/>
      <c r="H553" s="1"/>
      <c r="I553" s="1"/>
      <c r="J553" s="174"/>
      <c r="K553" s="1"/>
    </row>
    <row r="554" spans="1:11" ht="12.75">
      <c r="A554" s="1"/>
      <c r="B554" s="1"/>
      <c r="C554" s="1"/>
      <c r="D554" s="1"/>
      <c r="E554" s="1"/>
      <c r="F554" s="1"/>
      <c r="G554" s="1"/>
      <c r="H554" s="1"/>
      <c r="I554" s="1"/>
      <c r="J554" s="174"/>
      <c r="K554" s="1"/>
    </row>
    <row r="555" spans="1:11" ht="12.75">
      <c r="A555" s="1"/>
      <c r="B555" s="1"/>
      <c r="C555" s="1"/>
      <c r="D555" s="1"/>
      <c r="E555" s="1"/>
      <c r="F555" s="1"/>
      <c r="G555" s="1"/>
      <c r="H555" s="1"/>
      <c r="I555" s="1"/>
      <c r="J555" s="174"/>
      <c r="K555" s="1"/>
    </row>
    <row r="556" spans="1:11" ht="12.75">
      <c r="A556" s="1"/>
      <c r="B556" s="1"/>
      <c r="C556" s="1"/>
      <c r="D556" s="1"/>
      <c r="E556" s="1"/>
      <c r="F556" s="1"/>
      <c r="G556" s="1"/>
      <c r="H556" s="1"/>
      <c r="I556" s="1"/>
      <c r="J556" s="174"/>
      <c r="K556" s="1"/>
    </row>
    <row r="557" spans="1:11" ht="12.75">
      <c r="A557" s="1"/>
      <c r="B557" s="1"/>
      <c r="C557" s="1"/>
      <c r="D557" s="1"/>
      <c r="E557" s="1"/>
      <c r="F557" s="1"/>
      <c r="G557" s="1"/>
      <c r="H557" s="1"/>
      <c r="I557" s="1"/>
      <c r="J557" s="174"/>
      <c r="K557" s="1"/>
    </row>
    <row r="558" spans="1:11" ht="12.75">
      <c r="A558" s="1"/>
      <c r="B558" s="1"/>
      <c r="C558" s="1"/>
      <c r="D558" s="1"/>
      <c r="E558" s="1"/>
      <c r="F558" s="1"/>
      <c r="G558" s="1"/>
      <c r="H558" s="1"/>
      <c r="I558" s="1"/>
      <c r="J558" s="174"/>
      <c r="K558" s="1"/>
    </row>
    <row r="559" spans="1:11" ht="12.75">
      <c r="A559" s="1"/>
      <c r="B559" s="1"/>
      <c r="C559" s="1"/>
      <c r="D559" s="1"/>
      <c r="E559" s="1"/>
      <c r="F559" s="1"/>
      <c r="G559" s="1"/>
      <c r="H559" s="1"/>
      <c r="I559" s="1"/>
      <c r="J559" s="174"/>
      <c r="K559" s="1"/>
    </row>
    <row r="560" spans="1:11" ht="12.75">
      <c r="A560" s="1"/>
      <c r="B560" s="1"/>
      <c r="C560" s="1"/>
      <c r="D560" s="1"/>
      <c r="E560" s="1"/>
      <c r="F560" s="1"/>
      <c r="G560" s="1"/>
      <c r="H560" s="1"/>
      <c r="I560" s="1"/>
      <c r="J560" s="174"/>
      <c r="K560" s="1"/>
    </row>
    <row r="561" spans="1:11" ht="12.75">
      <c r="A561" s="1"/>
      <c r="B561" s="1"/>
      <c r="C561" s="1"/>
      <c r="D561" s="1"/>
      <c r="E561" s="1"/>
      <c r="F561" s="1"/>
      <c r="G561" s="1"/>
      <c r="H561" s="1"/>
      <c r="I561" s="1"/>
      <c r="J561" s="174"/>
      <c r="K561" s="1"/>
    </row>
    <row r="562" spans="1:11" ht="12.75">
      <c r="A562" s="1"/>
      <c r="B562" s="1"/>
      <c r="C562" s="1"/>
      <c r="D562" s="1"/>
      <c r="E562" s="1"/>
      <c r="F562" s="1"/>
      <c r="G562" s="1"/>
      <c r="H562" s="1"/>
      <c r="I562" s="1"/>
      <c r="J562" s="174"/>
      <c r="K562" s="1"/>
    </row>
    <row r="563" spans="1:11" ht="12.75">
      <c r="A563" s="1"/>
      <c r="B563" s="1"/>
      <c r="C563" s="1"/>
      <c r="D563" s="1"/>
      <c r="E563" s="1"/>
      <c r="F563" s="1"/>
      <c r="G563" s="1"/>
      <c r="H563" s="1"/>
      <c r="I563" s="1"/>
      <c r="J563" s="174"/>
      <c r="K563" s="1"/>
    </row>
    <row r="564" spans="1:11" ht="12.75">
      <c r="A564" s="1"/>
      <c r="B564" s="1"/>
      <c r="C564" s="1"/>
      <c r="D564" s="1"/>
      <c r="E564" s="1"/>
      <c r="F564" s="1"/>
      <c r="G564" s="1"/>
      <c r="H564" s="1"/>
      <c r="I564" s="1"/>
      <c r="J564" s="174"/>
      <c r="K564" s="1"/>
    </row>
    <row r="565" spans="1:11" ht="12.75">
      <c r="A565" s="1"/>
      <c r="B565" s="1"/>
      <c r="C565" s="1"/>
      <c r="D565" s="1"/>
      <c r="E565" s="1"/>
      <c r="F565" s="1"/>
      <c r="G565" s="1"/>
      <c r="H565" s="1"/>
      <c r="I565" s="1"/>
      <c r="J565" s="174"/>
      <c r="K565" s="1"/>
    </row>
    <row r="566" spans="1:11" ht="12.75">
      <c r="A566" s="1"/>
      <c r="B566" s="1"/>
      <c r="C566" s="1"/>
      <c r="D566" s="1"/>
      <c r="E566" s="1"/>
      <c r="F566" s="1"/>
      <c r="G566" s="1"/>
      <c r="H566" s="1"/>
      <c r="I566" s="1"/>
      <c r="J566" s="174"/>
      <c r="K566" s="1"/>
    </row>
    <row r="567" spans="1:11" ht="12.75">
      <c r="A567" s="1"/>
      <c r="B567" s="1"/>
      <c r="C567" s="1"/>
      <c r="D567" s="1"/>
      <c r="E567" s="1"/>
      <c r="F567" s="1"/>
      <c r="G567" s="1"/>
      <c r="H567" s="1"/>
      <c r="I567" s="1"/>
      <c r="J567" s="174"/>
      <c r="K567" s="1"/>
    </row>
    <row r="568" spans="1:11" ht="12.75">
      <c r="A568" s="1"/>
      <c r="B568" s="1"/>
      <c r="C568" s="1"/>
      <c r="D568" s="1"/>
      <c r="E568" s="1"/>
      <c r="F568" s="1"/>
      <c r="G568" s="1"/>
      <c r="H568" s="1"/>
      <c r="I568" s="1"/>
      <c r="J568" s="174"/>
      <c r="K568" s="1"/>
    </row>
    <row r="569" spans="1:11" ht="12.75">
      <c r="A569" s="1"/>
      <c r="B569" s="1"/>
      <c r="C569" s="1"/>
      <c r="D569" s="1"/>
      <c r="E569" s="1"/>
      <c r="F569" s="1"/>
      <c r="G569" s="1"/>
      <c r="H569" s="1"/>
      <c r="I569" s="1"/>
      <c r="J569" s="174"/>
      <c r="K569" s="1"/>
    </row>
    <row r="570" spans="1:11" ht="12.75">
      <c r="A570" s="1"/>
      <c r="B570" s="1"/>
      <c r="C570" s="1"/>
      <c r="D570" s="1"/>
      <c r="E570" s="1"/>
      <c r="F570" s="1"/>
      <c r="G570" s="1"/>
      <c r="H570" s="1"/>
      <c r="I570" s="1"/>
      <c r="J570" s="174"/>
      <c r="K570" s="1"/>
    </row>
    <row r="571" spans="1:11" ht="12.75">
      <c r="A571" s="1"/>
      <c r="B571" s="1"/>
      <c r="C571" s="1"/>
      <c r="D571" s="1"/>
      <c r="E571" s="1"/>
      <c r="F571" s="1"/>
      <c r="G571" s="1"/>
      <c r="H571" s="1"/>
      <c r="I571" s="1"/>
      <c r="J571" s="174"/>
      <c r="K571" s="1"/>
    </row>
    <row r="572" spans="1:11" ht="12.75">
      <c r="A572" s="1"/>
      <c r="B572" s="1"/>
      <c r="C572" s="1"/>
      <c r="D572" s="1"/>
      <c r="E572" s="1"/>
      <c r="F572" s="1"/>
      <c r="G572" s="1"/>
      <c r="H572" s="1"/>
      <c r="I572" s="1"/>
      <c r="J572" s="174"/>
      <c r="K572" s="1"/>
    </row>
    <row r="573" spans="1:11" ht="12.75">
      <c r="A573" s="1"/>
      <c r="B573" s="1"/>
      <c r="C573" s="1"/>
      <c r="D573" s="1"/>
      <c r="E573" s="1"/>
      <c r="F573" s="1"/>
      <c r="G573" s="1"/>
      <c r="H573" s="1"/>
      <c r="I573" s="1"/>
      <c r="J573" s="174"/>
      <c r="K573" s="1"/>
    </row>
    <row r="574" spans="1:11" ht="12.75">
      <c r="A574" s="1"/>
      <c r="B574" s="1"/>
      <c r="C574" s="1"/>
      <c r="D574" s="1"/>
      <c r="E574" s="1"/>
      <c r="F574" s="1"/>
      <c r="G574" s="1"/>
      <c r="H574" s="1"/>
      <c r="I574" s="1"/>
      <c r="J574" s="174"/>
      <c r="K574" s="1"/>
    </row>
    <row r="575" spans="1:11" ht="12.75">
      <c r="A575" s="1"/>
      <c r="B575" s="1"/>
      <c r="C575" s="1"/>
      <c r="D575" s="1"/>
      <c r="E575" s="1"/>
      <c r="F575" s="1"/>
      <c r="G575" s="1"/>
      <c r="H575" s="1"/>
      <c r="I575" s="1"/>
      <c r="J575" s="174"/>
      <c r="K575" s="1"/>
    </row>
    <row r="576" spans="1:11" ht="12.75">
      <c r="A576" s="1"/>
      <c r="B576" s="1"/>
      <c r="C576" s="1"/>
      <c r="D576" s="1"/>
      <c r="E576" s="1"/>
      <c r="F576" s="1"/>
      <c r="G576" s="1"/>
      <c r="H576" s="1"/>
      <c r="I576" s="1"/>
      <c r="J576" s="174"/>
      <c r="K576" s="1"/>
    </row>
    <row r="577" spans="1:11" ht="12.75">
      <c r="A577" s="1"/>
      <c r="B577" s="1"/>
      <c r="C577" s="1"/>
      <c r="D577" s="1"/>
      <c r="E577" s="1"/>
      <c r="F577" s="1"/>
      <c r="G577" s="1"/>
      <c r="H577" s="1"/>
      <c r="I577" s="1"/>
      <c r="J577" s="174"/>
      <c r="K577" s="1"/>
    </row>
    <row r="578" spans="1:11" ht="12.75">
      <c r="A578" s="1"/>
      <c r="B578" s="1"/>
      <c r="C578" s="1"/>
      <c r="D578" s="1"/>
      <c r="E578" s="1"/>
      <c r="F578" s="1"/>
      <c r="G578" s="1"/>
      <c r="H578" s="1"/>
      <c r="I578" s="1"/>
      <c r="J578" s="174"/>
      <c r="K578" s="1"/>
    </row>
    <row r="579" spans="1:11" ht="12.75">
      <c r="A579" s="1"/>
      <c r="B579" s="1"/>
      <c r="C579" s="1"/>
      <c r="D579" s="1"/>
      <c r="E579" s="1"/>
      <c r="F579" s="1"/>
      <c r="G579" s="1"/>
      <c r="H579" s="1"/>
      <c r="I579" s="1"/>
      <c r="J579" s="174"/>
      <c r="K579" s="1"/>
    </row>
    <row r="580" spans="1:11" ht="12.75">
      <c r="A580" s="1"/>
      <c r="B580" s="1"/>
      <c r="C580" s="1"/>
      <c r="D580" s="1"/>
      <c r="E580" s="1"/>
      <c r="F580" s="1"/>
      <c r="G580" s="1"/>
      <c r="H580" s="1"/>
      <c r="I580" s="1"/>
      <c r="J580" s="174"/>
      <c r="K580" s="1"/>
    </row>
    <row r="581" spans="1:11" ht="12.75">
      <c r="A581" s="1"/>
      <c r="B581" s="1"/>
      <c r="C581" s="1"/>
      <c r="D581" s="1"/>
      <c r="E581" s="1"/>
      <c r="F581" s="1"/>
      <c r="G581" s="1"/>
      <c r="H581" s="1"/>
      <c r="I581" s="1"/>
      <c r="J581" s="174"/>
      <c r="K581" s="1"/>
    </row>
    <row r="582" spans="1:11" ht="12.75">
      <c r="A582" s="1"/>
      <c r="B582" s="1"/>
      <c r="C582" s="1"/>
      <c r="D582" s="1"/>
      <c r="E582" s="1"/>
      <c r="F582" s="1"/>
      <c r="G582" s="1"/>
      <c r="H582" s="1"/>
      <c r="I582" s="1"/>
      <c r="J582" s="174"/>
      <c r="K582" s="1"/>
    </row>
    <row r="583" spans="1:11" ht="12.75">
      <c r="A583" s="1"/>
      <c r="B583" s="1"/>
      <c r="C583" s="1"/>
      <c r="D583" s="1"/>
      <c r="E583" s="1"/>
      <c r="F583" s="1"/>
      <c r="G583" s="1"/>
      <c r="H583" s="1"/>
      <c r="I583" s="1"/>
      <c r="J583" s="174"/>
      <c r="K583" s="1"/>
    </row>
    <row r="584" spans="1:11" ht="12.75">
      <c r="A584" s="1"/>
      <c r="B584" s="1"/>
      <c r="C584" s="1"/>
      <c r="D584" s="1"/>
      <c r="E584" s="1"/>
      <c r="F584" s="1"/>
      <c r="G584" s="1"/>
      <c r="H584" s="1"/>
      <c r="I584" s="1"/>
      <c r="J584" s="174"/>
      <c r="K584" s="1"/>
    </row>
    <row r="585" spans="1:11" ht="12.75">
      <c r="A585" s="1"/>
      <c r="B585" s="1"/>
      <c r="C585" s="1"/>
      <c r="D585" s="1"/>
      <c r="E585" s="1"/>
      <c r="F585" s="1"/>
      <c r="G585" s="1"/>
      <c r="H585" s="1"/>
      <c r="I585" s="1"/>
      <c r="J585" s="174"/>
      <c r="K585" s="1"/>
    </row>
    <row r="586" spans="1:11" ht="12.75">
      <c r="A586" s="1"/>
      <c r="B586" s="1"/>
      <c r="C586" s="1"/>
      <c r="D586" s="1"/>
      <c r="E586" s="1"/>
      <c r="F586" s="1"/>
      <c r="G586" s="1"/>
      <c r="H586" s="1"/>
      <c r="I586" s="1"/>
      <c r="J586" s="174"/>
      <c r="K586" s="1"/>
    </row>
    <row r="587" spans="1:11" ht="12.75">
      <c r="A587" s="1"/>
      <c r="B587" s="1"/>
      <c r="C587" s="1"/>
      <c r="D587" s="1"/>
      <c r="E587" s="1"/>
      <c r="F587" s="1"/>
      <c r="G587" s="1"/>
      <c r="H587" s="1"/>
      <c r="I587" s="1"/>
      <c r="J587" s="174"/>
      <c r="K587" s="1"/>
    </row>
    <row r="588" spans="1:11" ht="12.75">
      <c r="A588" s="1"/>
      <c r="B588" s="1"/>
      <c r="C588" s="1"/>
      <c r="D588" s="1"/>
      <c r="E588" s="1"/>
      <c r="F588" s="1"/>
      <c r="G588" s="1"/>
      <c r="H588" s="1"/>
      <c r="I588" s="1"/>
      <c r="J588" s="174"/>
      <c r="K588" s="1"/>
    </row>
    <row r="589" spans="1:11" ht="12.75">
      <c r="A589" s="1"/>
      <c r="B589" s="1"/>
      <c r="C589" s="1"/>
      <c r="D589" s="1"/>
      <c r="E589" s="1"/>
      <c r="F589" s="1"/>
      <c r="G589" s="1"/>
      <c r="H589" s="1"/>
      <c r="I589" s="1"/>
      <c r="J589" s="174"/>
      <c r="K589" s="1"/>
    </row>
    <row r="590" spans="1:11" ht="12.75">
      <c r="A590" s="1"/>
      <c r="B590" s="1"/>
      <c r="C590" s="1"/>
      <c r="D590" s="1"/>
      <c r="E590" s="1"/>
      <c r="F590" s="1"/>
      <c r="G590" s="1"/>
      <c r="H590" s="1"/>
      <c r="I590" s="1"/>
      <c r="J590" s="174"/>
      <c r="K590" s="1"/>
    </row>
    <row r="591" spans="1:11" ht="12.75">
      <c r="A591" s="1"/>
      <c r="B591" s="1"/>
      <c r="C591" s="1"/>
      <c r="D591" s="1"/>
      <c r="E591" s="1"/>
      <c r="F591" s="1"/>
      <c r="G591" s="1"/>
      <c r="H591" s="1"/>
      <c r="I591" s="1"/>
      <c r="J591" s="174"/>
      <c r="K591" s="1"/>
    </row>
    <row r="592" spans="1:11" ht="12.75">
      <c r="A592" s="1"/>
      <c r="B592" s="1"/>
      <c r="C592" s="1"/>
      <c r="D592" s="1"/>
      <c r="E592" s="1"/>
      <c r="F592" s="1"/>
      <c r="G592" s="1"/>
      <c r="H592" s="1"/>
      <c r="I592" s="1"/>
      <c r="J592" s="174"/>
      <c r="K592" s="1"/>
    </row>
    <row r="593" spans="1:11" ht="12.75">
      <c r="A593" s="1"/>
      <c r="B593" s="1"/>
      <c r="C593" s="1"/>
      <c r="D593" s="1"/>
      <c r="E593" s="1"/>
      <c r="F593" s="1"/>
      <c r="G593" s="1"/>
      <c r="H593" s="1"/>
      <c r="I593" s="1"/>
      <c r="J593" s="174"/>
      <c r="K593" s="1"/>
    </row>
    <row r="594" spans="1:11" ht="12.75">
      <c r="A594" s="1"/>
      <c r="B594" s="1"/>
      <c r="C594" s="1"/>
      <c r="D594" s="1"/>
      <c r="E594" s="1"/>
      <c r="F594" s="1"/>
      <c r="G594" s="1"/>
      <c r="H594" s="1"/>
      <c r="I594" s="1"/>
      <c r="J594" s="174"/>
      <c r="K594" s="1"/>
    </row>
    <row r="595" spans="1:11" ht="12.75">
      <c r="A595" s="1"/>
      <c r="B595" s="1"/>
      <c r="C595" s="1"/>
      <c r="D595" s="1"/>
      <c r="E595" s="1"/>
      <c r="F595" s="1"/>
      <c r="G595" s="1"/>
      <c r="H595" s="1"/>
      <c r="I595" s="1"/>
      <c r="J595" s="174"/>
      <c r="K595" s="1"/>
    </row>
    <row r="596" spans="1:11" ht="12.75">
      <c r="A596" s="1"/>
      <c r="B596" s="1"/>
      <c r="C596" s="1"/>
      <c r="D596" s="1"/>
      <c r="E596" s="1"/>
      <c r="F596" s="1"/>
      <c r="G596" s="1"/>
      <c r="H596" s="1"/>
      <c r="I596" s="1"/>
      <c r="J596" s="174"/>
      <c r="K596" s="1"/>
    </row>
    <row r="597" spans="1:11" ht="12.75">
      <c r="A597" s="1"/>
      <c r="B597" s="1"/>
      <c r="C597" s="1"/>
      <c r="D597" s="1"/>
      <c r="E597" s="1"/>
      <c r="F597" s="1"/>
      <c r="G597" s="1"/>
      <c r="H597" s="1"/>
      <c r="I597" s="1"/>
      <c r="J597" s="174"/>
      <c r="K597" s="1"/>
    </row>
    <row r="598" spans="1:11" ht="12.75">
      <c r="A598" s="1"/>
      <c r="B598" s="1"/>
      <c r="C598" s="1"/>
      <c r="D598" s="1"/>
      <c r="E598" s="1"/>
      <c r="F598" s="1"/>
      <c r="G598" s="1"/>
      <c r="H598" s="1"/>
      <c r="I598" s="1"/>
      <c r="J598" s="174"/>
      <c r="K598" s="1"/>
    </row>
    <row r="599" spans="1:11" ht="12.75">
      <c r="A599" s="1"/>
      <c r="B599" s="1"/>
      <c r="C599" s="1"/>
      <c r="D599" s="1"/>
      <c r="E599" s="1"/>
      <c r="F599" s="1"/>
      <c r="G599" s="1"/>
      <c r="H599" s="1"/>
      <c r="I599" s="1"/>
      <c r="J599" s="174"/>
      <c r="K599" s="1"/>
    </row>
    <row r="600" spans="1:11" ht="12.75">
      <c r="A600" s="1"/>
      <c r="B600" s="1"/>
      <c r="C600" s="1"/>
      <c r="D600" s="1"/>
      <c r="E600" s="1"/>
      <c r="F600" s="1"/>
      <c r="G600" s="1"/>
      <c r="H600" s="1"/>
      <c r="I600" s="1"/>
      <c r="J600" s="174"/>
      <c r="K600" s="1"/>
    </row>
    <row r="601" spans="1:11" ht="12.75">
      <c r="A601" s="1"/>
      <c r="B601" s="1"/>
      <c r="C601" s="1"/>
      <c r="D601" s="1"/>
      <c r="E601" s="1"/>
      <c r="F601" s="1"/>
      <c r="G601" s="1"/>
      <c r="H601" s="1"/>
      <c r="I601" s="1"/>
      <c r="J601" s="174"/>
      <c r="K601" s="1"/>
    </row>
    <row r="602" spans="1:11" ht="12.75">
      <c r="A602" s="1"/>
      <c r="B602" s="1"/>
      <c r="C602" s="1"/>
      <c r="D602" s="1"/>
      <c r="E602" s="1"/>
      <c r="F602" s="1"/>
      <c r="G602" s="1"/>
      <c r="H602" s="1"/>
      <c r="I602" s="1"/>
      <c r="J602" s="174"/>
      <c r="K602" s="1"/>
    </row>
    <row r="603" spans="1:11" ht="12.75">
      <c r="A603" s="1"/>
      <c r="B603" s="1"/>
      <c r="C603" s="1"/>
      <c r="D603" s="1"/>
      <c r="E603" s="1"/>
      <c r="F603" s="1"/>
      <c r="G603" s="1"/>
      <c r="H603" s="1"/>
      <c r="I603" s="1"/>
      <c r="J603" s="174"/>
      <c r="K603" s="1"/>
    </row>
    <row r="604" spans="1:11" ht="12.75">
      <c r="A604" s="1"/>
      <c r="B604" s="1"/>
      <c r="C604" s="1"/>
      <c r="D604" s="1"/>
      <c r="E604" s="1"/>
      <c r="F604" s="1"/>
      <c r="G604" s="1"/>
      <c r="H604" s="1"/>
      <c r="I604" s="1"/>
      <c r="J604" s="174"/>
      <c r="K604" s="1"/>
    </row>
    <row r="605" spans="1:11" ht="12.75">
      <c r="A605" s="1"/>
      <c r="B605" s="1"/>
      <c r="C605" s="1"/>
      <c r="D605" s="1"/>
      <c r="E605" s="1"/>
      <c r="F605" s="1"/>
      <c r="G605" s="1"/>
      <c r="H605" s="1"/>
      <c r="I605" s="1"/>
      <c r="J605" s="174"/>
      <c r="K605" s="1"/>
    </row>
    <row r="606" spans="1:11" ht="12.75">
      <c r="A606" s="1"/>
      <c r="B606" s="1"/>
      <c r="C606" s="1"/>
      <c r="D606" s="1"/>
      <c r="E606" s="1"/>
      <c r="F606" s="1"/>
      <c r="G606" s="1"/>
      <c r="H606" s="1"/>
      <c r="I606" s="1"/>
      <c r="J606" s="174"/>
      <c r="K606" s="1"/>
    </row>
    <row r="607" spans="1:11" ht="12.75">
      <c r="A607" s="1"/>
      <c r="B607" s="1"/>
      <c r="C607" s="1"/>
      <c r="D607" s="1"/>
      <c r="E607" s="1"/>
      <c r="F607" s="1"/>
      <c r="G607" s="1"/>
      <c r="H607" s="1"/>
      <c r="I607" s="1"/>
      <c r="J607" s="174"/>
      <c r="K607" s="1"/>
    </row>
    <row r="608" spans="1:11" ht="12.75">
      <c r="A608" s="1"/>
      <c r="B608" s="1"/>
      <c r="C608" s="1"/>
      <c r="D608" s="1"/>
      <c r="E608" s="1"/>
      <c r="F608" s="1"/>
      <c r="G608" s="1"/>
      <c r="H608" s="1"/>
      <c r="I608" s="1"/>
      <c r="J608" s="174"/>
      <c r="K608" s="1"/>
    </row>
    <row r="609" spans="1:11" ht="12.75">
      <c r="A609" s="1"/>
      <c r="B609" s="1"/>
      <c r="C609" s="1"/>
      <c r="D609" s="1"/>
      <c r="E609" s="1"/>
      <c r="F609" s="1"/>
      <c r="G609" s="1"/>
      <c r="H609" s="1"/>
      <c r="I609" s="1"/>
      <c r="J609" s="174"/>
      <c r="K609" s="1"/>
    </row>
    <row r="610" spans="1:11" ht="12.75">
      <c r="A610" s="1"/>
      <c r="B610" s="1"/>
      <c r="C610" s="1"/>
      <c r="D610" s="1"/>
      <c r="E610" s="1"/>
      <c r="F610" s="1"/>
      <c r="G610" s="1"/>
      <c r="H610" s="1"/>
      <c r="I610" s="1"/>
      <c r="J610" s="174"/>
      <c r="K610" s="1"/>
    </row>
    <row r="611" spans="1:11" ht="12.75">
      <c r="A611" s="1"/>
      <c r="B611" s="1"/>
      <c r="C611" s="1"/>
      <c r="D611" s="1"/>
      <c r="E611" s="1"/>
      <c r="F611" s="1"/>
      <c r="G611" s="1"/>
      <c r="H611" s="1"/>
      <c r="I611" s="1"/>
      <c r="J611" s="174"/>
      <c r="K611" s="1"/>
    </row>
    <row r="612" spans="1:11" ht="12.75">
      <c r="A612" s="1"/>
      <c r="B612" s="1"/>
      <c r="C612" s="1"/>
      <c r="D612" s="1"/>
      <c r="E612" s="1"/>
      <c r="F612" s="1"/>
      <c r="G612" s="1"/>
      <c r="H612" s="1"/>
      <c r="I612" s="1"/>
      <c r="J612" s="174"/>
      <c r="K612" s="1"/>
    </row>
    <row r="613" spans="1:11" ht="12.75">
      <c r="A613" s="1"/>
      <c r="B613" s="1"/>
      <c r="C613" s="1"/>
      <c r="D613" s="1"/>
      <c r="E613" s="1"/>
      <c r="F613" s="1"/>
      <c r="G613" s="1"/>
      <c r="H613" s="1"/>
      <c r="I613" s="1"/>
      <c r="J613" s="174"/>
      <c r="K613" s="1"/>
    </row>
    <row r="614" spans="1:11" ht="12.75">
      <c r="A614" s="1"/>
      <c r="B614" s="1"/>
      <c r="C614" s="1"/>
      <c r="D614" s="1"/>
      <c r="E614" s="1"/>
      <c r="F614" s="1"/>
      <c r="G614" s="1"/>
      <c r="H614" s="1"/>
      <c r="I614" s="1"/>
      <c r="J614" s="174"/>
      <c r="K614" s="1"/>
    </row>
    <row r="615" spans="1:11" ht="12.75">
      <c r="A615" s="1"/>
      <c r="B615" s="1"/>
      <c r="C615" s="1"/>
      <c r="D615" s="1"/>
      <c r="E615" s="1"/>
      <c r="F615" s="1"/>
      <c r="G615" s="1"/>
      <c r="H615" s="1"/>
      <c r="I615" s="1"/>
      <c r="J615" s="174"/>
      <c r="K615" s="1"/>
    </row>
    <row r="616" spans="1:11" ht="12.75">
      <c r="A616" s="1"/>
      <c r="B616" s="1"/>
      <c r="C616" s="1"/>
      <c r="D616" s="1"/>
      <c r="E616" s="1"/>
      <c r="F616" s="1"/>
      <c r="G616" s="1"/>
      <c r="H616" s="1"/>
      <c r="I616" s="1"/>
      <c r="J616" s="174"/>
      <c r="K616" s="1"/>
    </row>
    <row r="617" spans="1:11" ht="12.75">
      <c r="A617" s="1"/>
      <c r="B617" s="1"/>
      <c r="C617" s="1"/>
      <c r="D617" s="1"/>
      <c r="E617" s="1"/>
      <c r="F617" s="1"/>
      <c r="G617" s="1"/>
      <c r="H617" s="1"/>
      <c r="I617" s="1"/>
      <c r="J617" s="174"/>
      <c r="K617" s="1"/>
    </row>
    <row r="618" spans="1:11" ht="12.75">
      <c r="A618" s="1"/>
      <c r="B618" s="1"/>
      <c r="C618" s="1"/>
      <c r="D618" s="1"/>
      <c r="E618" s="1"/>
      <c r="F618" s="1"/>
      <c r="G618" s="1"/>
      <c r="H618" s="1"/>
      <c r="I618" s="1"/>
      <c r="J618" s="174"/>
      <c r="K618" s="1"/>
    </row>
    <row r="619" spans="1:11" ht="12.75">
      <c r="A619" s="1"/>
      <c r="B619" s="1"/>
      <c r="C619" s="1"/>
      <c r="D619" s="1"/>
      <c r="E619" s="1"/>
      <c r="F619" s="1"/>
      <c r="G619" s="1"/>
      <c r="H619" s="1"/>
      <c r="I619" s="1"/>
      <c r="J619" s="174"/>
      <c r="K619" s="1"/>
    </row>
    <row r="620" spans="1:11" ht="12.75">
      <c r="A620" s="1"/>
      <c r="B620" s="1"/>
      <c r="C620" s="1"/>
      <c r="D620" s="1"/>
      <c r="E620" s="1"/>
      <c r="F620" s="1"/>
      <c r="G620" s="1"/>
      <c r="H620" s="1"/>
      <c r="I620" s="1"/>
      <c r="J620" s="174"/>
      <c r="K620" s="1"/>
    </row>
    <row r="621" spans="1:11" ht="12.75">
      <c r="A621" s="1"/>
      <c r="B621" s="1"/>
      <c r="C621" s="1"/>
      <c r="D621" s="1"/>
      <c r="E621" s="1"/>
      <c r="F621" s="1"/>
      <c r="G621" s="1"/>
      <c r="H621" s="1"/>
      <c r="I621" s="1"/>
      <c r="J621" s="174"/>
      <c r="K621" s="1"/>
    </row>
    <row r="622" spans="1:11" ht="12.75">
      <c r="A622" s="1"/>
      <c r="B622" s="1"/>
      <c r="C622" s="1"/>
      <c r="D622" s="1"/>
      <c r="E622" s="1"/>
      <c r="F622" s="1"/>
      <c r="G622" s="1"/>
      <c r="H622" s="1"/>
      <c r="I622" s="1"/>
      <c r="J622" s="174"/>
      <c r="K622" s="1"/>
    </row>
    <row r="623" spans="1:11" ht="12.75">
      <c r="A623" s="1"/>
      <c r="B623" s="1"/>
      <c r="C623" s="1"/>
      <c r="D623" s="1"/>
      <c r="E623" s="1"/>
      <c r="F623" s="1"/>
      <c r="G623" s="1"/>
      <c r="H623" s="1"/>
      <c r="I623" s="1"/>
      <c r="J623" s="174"/>
      <c r="K623" s="1"/>
    </row>
    <row r="624" spans="1:11" ht="12.75">
      <c r="A624" s="1"/>
      <c r="B624" s="1"/>
      <c r="C624" s="1"/>
      <c r="D624" s="1"/>
      <c r="E624" s="1"/>
      <c r="F624" s="1"/>
      <c r="G624" s="1"/>
      <c r="H624" s="1"/>
      <c r="I624" s="1"/>
      <c r="J624" s="174"/>
      <c r="K624" s="1"/>
    </row>
    <row r="625" spans="1:11" ht="12.75">
      <c r="A625" s="1"/>
      <c r="B625" s="1"/>
      <c r="C625" s="1"/>
      <c r="D625" s="1"/>
      <c r="E625" s="1"/>
      <c r="F625" s="1"/>
      <c r="G625" s="1"/>
      <c r="H625" s="1"/>
      <c r="I625" s="1"/>
      <c r="J625" s="174"/>
      <c r="K625" s="1"/>
    </row>
    <row r="626" spans="1:11" ht="12.75">
      <c r="A626" s="1"/>
      <c r="B626" s="1"/>
      <c r="C626" s="1"/>
      <c r="D626" s="1"/>
      <c r="E626" s="1"/>
      <c r="F626" s="1"/>
      <c r="G626" s="1"/>
      <c r="H626" s="1"/>
      <c r="I626" s="1"/>
      <c r="J626" s="174"/>
      <c r="K626" s="1"/>
    </row>
    <row r="627" spans="1:11" ht="12.75">
      <c r="A627" s="1"/>
      <c r="B627" s="1"/>
      <c r="C627" s="1"/>
      <c r="D627" s="1"/>
      <c r="E627" s="1"/>
      <c r="F627" s="1"/>
      <c r="G627" s="1"/>
      <c r="H627" s="1"/>
      <c r="I627" s="1"/>
      <c r="J627" s="174"/>
      <c r="K627" s="1"/>
    </row>
    <row r="628" spans="1:11" ht="12.75">
      <c r="A628" s="1"/>
      <c r="B628" s="1"/>
      <c r="C628" s="1"/>
      <c r="D628" s="1"/>
      <c r="E628" s="1"/>
      <c r="F628" s="1"/>
      <c r="G628" s="1"/>
      <c r="H628" s="1"/>
      <c r="I628" s="1"/>
      <c r="J628" s="174"/>
      <c r="K628" s="1"/>
    </row>
    <row r="629" spans="1:11" ht="12.75">
      <c r="A629" s="1"/>
      <c r="B629" s="1"/>
      <c r="C629" s="1"/>
      <c r="D629" s="1"/>
      <c r="E629" s="1"/>
      <c r="F629" s="1"/>
      <c r="G629" s="1"/>
      <c r="H629" s="1"/>
      <c r="I629" s="1"/>
      <c r="J629" s="174"/>
      <c r="K629" s="1"/>
    </row>
    <row r="630" spans="1:11" ht="12.75">
      <c r="A630" s="1"/>
      <c r="B630" s="1"/>
      <c r="C630" s="1"/>
      <c r="D630" s="1"/>
      <c r="E630" s="1"/>
      <c r="F630" s="1"/>
      <c r="G630" s="1"/>
      <c r="H630" s="1"/>
      <c r="I630" s="1"/>
      <c r="J630" s="174"/>
      <c r="K630" s="1"/>
    </row>
    <row r="631" spans="1:11" ht="12.75">
      <c r="A631" s="1"/>
      <c r="B631" s="1"/>
      <c r="C631" s="1"/>
      <c r="D631" s="1"/>
      <c r="E631" s="1"/>
      <c r="F631" s="1"/>
      <c r="G631" s="1"/>
      <c r="H631" s="1"/>
      <c r="I631" s="1"/>
      <c r="J631" s="174"/>
      <c r="K631" s="1"/>
    </row>
    <row r="632" spans="1:11" ht="12.75">
      <c r="A632" s="1"/>
      <c r="B632" s="1"/>
      <c r="C632" s="1"/>
      <c r="D632" s="1"/>
      <c r="E632" s="1"/>
      <c r="F632" s="1"/>
      <c r="G632" s="1"/>
      <c r="H632" s="1"/>
      <c r="I632" s="1"/>
      <c r="J632" s="174"/>
      <c r="K632" s="1"/>
    </row>
    <row r="633" spans="1:11" ht="12.75">
      <c r="A633" s="1"/>
      <c r="B633" s="1"/>
      <c r="C633" s="1"/>
      <c r="D633" s="1"/>
      <c r="E633" s="1"/>
      <c r="F633" s="1"/>
      <c r="G633" s="1"/>
      <c r="H633" s="1"/>
      <c r="I633" s="1"/>
      <c r="J633" s="174"/>
      <c r="K633" s="1"/>
    </row>
    <row r="634" spans="1:11" ht="12.75">
      <c r="A634" s="1"/>
      <c r="B634" s="1"/>
      <c r="C634" s="1"/>
      <c r="D634" s="1"/>
      <c r="E634" s="1"/>
      <c r="F634" s="1"/>
      <c r="G634" s="1"/>
      <c r="H634" s="1"/>
      <c r="I634" s="1"/>
      <c r="J634" s="174"/>
      <c r="K634" s="1"/>
    </row>
    <row r="635" spans="1:11" ht="12.75">
      <c r="A635" s="1"/>
      <c r="B635" s="1"/>
      <c r="C635" s="1"/>
      <c r="D635" s="1"/>
      <c r="E635" s="1"/>
      <c r="F635" s="1"/>
      <c r="G635" s="1"/>
      <c r="H635" s="1"/>
      <c r="I635" s="1"/>
      <c r="J635" s="174"/>
      <c r="K635" s="1"/>
    </row>
    <row r="636" spans="1:11" ht="12.75">
      <c r="A636" s="1"/>
      <c r="B636" s="1"/>
      <c r="C636" s="1"/>
      <c r="D636" s="1"/>
      <c r="E636" s="1"/>
      <c r="F636" s="1"/>
      <c r="G636" s="1"/>
      <c r="H636" s="1"/>
      <c r="I636" s="1"/>
      <c r="J636" s="174"/>
      <c r="K636" s="1"/>
    </row>
    <row r="637" spans="1:11" ht="12.75">
      <c r="A637" s="1"/>
      <c r="B637" s="1"/>
      <c r="C637" s="1"/>
      <c r="D637" s="1"/>
      <c r="E637" s="1"/>
      <c r="F637" s="1"/>
      <c r="G637" s="1"/>
      <c r="H637" s="1"/>
      <c r="I637" s="1"/>
      <c r="J637" s="174"/>
      <c r="K637" s="1"/>
    </row>
    <row r="638" spans="1:11" ht="12.75">
      <c r="A638" s="1"/>
      <c r="B638" s="1"/>
      <c r="C638" s="1"/>
      <c r="D638" s="1"/>
      <c r="E638" s="1"/>
      <c r="F638" s="1"/>
      <c r="G638" s="1"/>
      <c r="H638" s="1"/>
      <c r="I638" s="1"/>
      <c r="J638" s="174"/>
      <c r="K638" s="1"/>
    </row>
    <row r="639" spans="1:11" ht="12.75">
      <c r="A639" s="1"/>
      <c r="B639" s="1"/>
      <c r="C639" s="1"/>
      <c r="D639" s="1"/>
      <c r="E639" s="1"/>
      <c r="F639" s="1"/>
      <c r="G639" s="1"/>
      <c r="H639" s="1"/>
      <c r="I639" s="1"/>
      <c r="J639" s="174"/>
      <c r="K639" s="1"/>
    </row>
    <row r="640" spans="1:11" ht="12.75">
      <c r="A640" s="1"/>
      <c r="B640" s="1"/>
      <c r="C640" s="1"/>
      <c r="D640" s="1"/>
      <c r="E640" s="1"/>
      <c r="F640" s="1"/>
      <c r="G640" s="1"/>
      <c r="H640" s="1"/>
      <c r="I640" s="1"/>
      <c r="J640" s="174"/>
      <c r="K640" s="1"/>
    </row>
    <row r="641" spans="1:11" ht="12.75">
      <c r="A641" s="1"/>
      <c r="B641" s="1"/>
      <c r="C641" s="1"/>
      <c r="D641" s="1"/>
      <c r="E641" s="1"/>
      <c r="F641" s="1"/>
      <c r="G641" s="1"/>
      <c r="H641" s="1"/>
      <c r="I641" s="1"/>
      <c r="J641" s="174"/>
      <c r="K641" s="1"/>
    </row>
    <row r="642" spans="1:11" ht="12.75">
      <c r="A642" s="1"/>
      <c r="B642" s="1"/>
      <c r="C642" s="1"/>
      <c r="D642" s="1"/>
      <c r="E642" s="1"/>
      <c r="F642" s="1"/>
      <c r="G642" s="1"/>
      <c r="H642" s="1"/>
      <c r="I642" s="1"/>
      <c r="J642" s="174"/>
      <c r="K642" s="1"/>
    </row>
    <row r="643" spans="1:11" ht="12.75">
      <c r="A643" s="1"/>
      <c r="B643" s="1"/>
      <c r="C643" s="1"/>
      <c r="D643" s="1"/>
      <c r="E643" s="1"/>
      <c r="F643" s="1"/>
      <c r="G643" s="1"/>
      <c r="H643" s="1"/>
      <c r="I643" s="1"/>
      <c r="J643" s="174"/>
      <c r="K643" s="1"/>
    </row>
    <row r="644" spans="1:11" ht="12.75">
      <c r="A644" s="1"/>
      <c r="B644" s="1"/>
      <c r="C644" s="1"/>
      <c r="D644" s="1"/>
      <c r="E644" s="1"/>
      <c r="F644" s="1"/>
      <c r="G644" s="1"/>
      <c r="H644" s="1"/>
      <c r="I644" s="1"/>
      <c r="J644" s="174"/>
      <c r="K644" s="1"/>
    </row>
    <row r="645" spans="1:11" ht="12.75">
      <c r="A645" s="1"/>
      <c r="B645" s="1"/>
      <c r="C645" s="1"/>
      <c r="D645" s="1"/>
      <c r="E645" s="1"/>
      <c r="F645" s="1"/>
      <c r="G645" s="1"/>
      <c r="H645" s="1"/>
      <c r="I645" s="1"/>
      <c r="J645" s="174"/>
      <c r="K645" s="1"/>
    </row>
    <row r="646" spans="1:11" ht="12.75">
      <c r="A646" s="1"/>
      <c r="B646" s="1"/>
      <c r="C646" s="1"/>
      <c r="D646" s="1"/>
      <c r="E646" s="1"/>
      <c r="F646" s="1"/>
      <c r="G646" s="1"/>
      <c r="H646" s="1"/>
      <c r="I646" s="1"/>
      <c r="J646" s="174"/>
      <c r="K646" s="1"/>
    </row>
    <row r="647" spans="1:11" ht="12.75">
      <c r="A647" s="1"/>
      <c r="B647" s="1"/>
      <c r="C647" s="1"/>
      <c r="D647" s="1"/>
      <c r="E647" s="1"/>
      <c r="F647" s="1"/>
      <c r="G647" s="1"/>
      <c r="H647" s="1"/>
      <c r="I647" s="1"/>
      <c r="J647" s="174"/>
      <c r="K647" s="1"/>
    </row>
    <row r="648" spans="1:11" ht="12.75">
      <c r="A648" s="1"/>
      <c r="B648" s="1"/>
      <c r="C648" s="1"/>
      <c r="D648" s="1"/>
      <c r="E648" s="1"/>
      <c r="F648" s="1"/>
      <c r="G648" s="1"/>
      <c r="H648" s="1"/>
      <c r="I648" s="1"/>
      <c r="J648" s="174"/>
      <c r="K648" s="1"/>
    </row>
    <row r="649" spans="1:11" ht="12.75">
      <c r="A649" s="1"/>
      <c r="B649" s="1"/>
      <c r="C649" s="1"/>
      <c r="D649" s="1"/>
      <c r="E649" s="1"/>
      <c r="F649" s="1"/>
      <c r="G649" s="1"/>
      <c r="H649" s="1"/>
      <c r="I649" s="1"/>
      <c r="J649" s="174"/>
      <c r="K649" s="1"/>
    </row>
    <row r="650" spans="1:11" ht="12.75">
      <c r="A650" s="1"/>
      <c r="B650" s="1"/>
      <c r="C650" s="1"/>
      <c r="D650" s="1"/>
      <c r="E650" s="1"/>
      <c r="F650" s="1"/>
      <c r="G650" s="1"/>
      <c r="H650" s="1"/>
      <c r="I650" s="1"/>
      <c r="J650" s="174"/>
      <c r="K650" s="1"/>
    </row>
    <row r="651" spans="1:11" ht="12.75">
      <c r="A651" s="1"/>
      <c r="B651" s="1"/>
      <c r="C651" s="1"/>
      <c r="D651" s="1"/>
      <c r="E651" s="1"/>
      <c r="F651" s="1"/>
      <c r="G651" s="1"/>
      <c r="H651" s="1"/>
      <c r="I651" s="1"/>
      <c r="J651" s="174"/>
      <c r="K651" s="1"/>
    </row>
    <row r="652" spans="1:11" ht="12.75">
      <c r="A652" s="1"/>
      <c r="B652" s="1"/>
      <c r="C652" s="1"/>
      <c r="D652" s="1"/>
      <c r="E652" s="1"/>
      <c r="F652" s="1"/>
      <c r="G652" s="1"/>
      <c r="H652" s="1"/>
      <c r="I652" s="1"/>
      <c r="J652" s="174"/>
      <c r="K652" s="1"/>
    </row>
    <row r="653" spans="1:11" ht="12.75">
      <c r="A653" s="1"/>
      <c r="B653" s="1"/>
      <c r="C653" s="1"/>
      <c r="D653" s="1"/>
      <c r="E653" s="1"/>
      <c r="F653" s="1"/>
      <c r="G653" s="1"/>
      <c r="H653" s="1"/>
      <c r="I653" s="1"/>
      <c r="J653" s="174"/>
      <c r="K653" s="1"/>
    </row>
    <row r="654" spans="1:11" ht="12.75">
      <c r="A654" s="1"/>
      <c r="B654" s="1"/>
      <c r="C654" s="1"/>
      <c r="D654" s="1"/>
      <c r="E654" s="1"/>
      <c r="F654" s="1"/>
      <c r="G654" s="1"/>
      <c r="H654" s="1"/>
      <c r="I654" s="1"/>
      <c r="J654" s="174"/>
      <c r="K654" s="1"/>
    </row>
    <row r="655" spans="1:11" ht="12.75">
      <c r="A655" s="1"/>
      <c r="B655" s="1"/>
      <c r="C655" s="1"/>
      <c r="D655" s="1"/>
      <c r="E655" s="1"/>
      <c r="F655" s="1"/>
      <c r="G655" s="1"/>
      <c r="H655" s="1"/>
      <c r="I655" s="1"/>
      <c r="J655" s="174"/>
      <c r="K655" s="1"/>
    </row>
    <row r="656" spans="1:11" ht="12.75">
      <c r="A656" s="1"/>
      <c r="B656" s="1"/>
      <c r="C656" s="1"/>
      <c r="D656" s="1"/>
      <c r="E656" s="1"/>
      <c r="F656" s="1"/>
      <c r="G656" s="1"/>
      <c r="H656" s="1"/>
      <c r="I656" s="1"/>
      <c r="J656" s="174"/>
      <c r="K656" s="1"/>
    </row>
    <row r="657" spans="1:11" ht="12.75">
      <c r="A657" s="1"/>
      <c r="B657" s="1"/>
      <c r="C657" s="1"/>
      <c r="D657" s="1"/>
      <c r="E657" s="1"/>
      <c r="F657" s="1"/>
      <c r="G657" s="1"/>
      <c r="H657" s="1"/>
      <c r="I657" s="1"/>
      <c r="J657" s="174"/>
      <c r="K657" s="1"/>
    </row>
    <row r="658" spans="1:11" ht="12.75">
      <c r="A658" s="1"/>
      <c r="B658" s="1"/>
      <c r="C658" s="1"/>
      <c r="D658" s="1"/>
      <c r="E658" s="1"/>
      <c r="F658" s="1"/>
      <c r="G658" s="1"/>
      <c r="H658" s="1"/>
      <c r="I658" s="1"/>
      <c r="J658" s="174"/>
      <c r="K658" s="1"/>
    </row>
    <row r="659" spans="1:11" ht="12.75">
      <c r="A659" s="1"/>
      <c r="B659" s="1"/>
      <c r="C659" s="1"/>
      <c r="D659" s="1"/>
      <c r="E659" s="1"/>
      <c r="F659" s="1"/>
      <c r="G659" s="1"/>
      <c r="H659" s="1"/>
      <c r="I659" s="1"/>
      <c r="J659" s="174"/>
      <c r="K659" s="1"/>
    </row>
    <row r="660" spans="1:11" ht="12.75">
      <c r="A660" s="1"/>
      <c r="B660" s="1"/>
      <c r="C660" s="1"/>
      <c r="D660" s="1"/>
      <c r="E660" s="1"/>
      <c r="F660" s="1"/>
      <c r="G660" s="1"/>
      <c r="H660" s="1"/>
      <c r="I660" s="1"/>
      <c r="J660" s="174"/>
      <c r="K660" s="1"/>
    </row>
    <row r="661" spans="1:11" ht="12.75">
      <c r="A661" s="1"/>
      <c r="B661" s="1"/>
      <c r="C661" s="1"/>
      <c r="D661" s="1"/>
      <c r="E661" s="1"/>
      <c r="F661" s="1"/>
      <c r="G661" s="1"/>
      <c r="H661" s="1"/>
      <c r="I661" s="1"/>
      <c r="J661" s="174"/>
      <c r="K661" s="1"/>
    </row>
    <row r="662" spans="1:11" ht="12.75">
      <c r="A662" s="1"/>
      <c r="B662" s="1"/>
      <c r="C662" s="1"/>
      <c r="D662" s="1"/>
      <c r="E662" s="1"/>
      <c r="F662" s="1"/>
      <c r="G662" s="1"/>
      <c r="H662" s="1"/>
      <c r="I662" s="1"/>
      <c r="J662" s="174"/>
      <c r="K662" s="1"/>
    </row>
    <row r="663" spans="1:11" ht="12.75">
      <c r="A663" s="1"/>
      <c r="B663" s="1"/>
      <c r="C663" s="1"/>
      <c r="D663" s="1"/>
      <c r="E663" s="1"/>
      <c r="F663" s="1"/>
      <c r="G663" s="1"/>
      <c r="H663" s="1"/>
      <c r="I663" s="1"/>
      <c r="J663" s="174"/>
      <c r="K663" s="1"/>
    </row>
    <row r="664" spans="1:11" ht="12.75">
      <c r="A664" s="1"/>
      <c r="B664" s="1"/>
      <c r="C664" s="1"/>
      <c r="D664" s="1"/>
      <c r="E664" s="1"/>
      <c r="F664" s="1"/>
      <c r="G664" s="1"/>
      <c r="H664" s="1"/>
      <c r="I664" s="1"/>
      <c r="J664" s="174"/>
      <c r="K664" s="1"/>
    </row>
    <row r="665" spans="1:11" ht="12.75">
      <c r="A665" s="1"/>
      <c r="B665" s="1"/>
      <c r="C665" s="1"/>
      <c r="D665" s="1"/>
      <c r="E665" s="1"/>
      <c r="F665" s="1"/>
      <c r="G665" s="1"/>
      <c r="H665" s="1"/>
      <c r="I665" s="1"/>
      <c r="J665" s="174"/>
      <c r="K665" s="1"/>
    </row>
    <row r="666" spans="1:11" ht="12.75">
      <c r="A666" s="1"/>
      <c r="B666" s="1"/>
      <c r="C666" s="1"/>
      <c r="D666" s="1"/>
      <c r="E666" s="1"/>
      <c r="F666" s="1"/>
      <c r="G666" s="1"/>
      <c r="H666" s="1"/>
      <c r="I666" s="1"/>
      <c r="J666" s="174"/>
      <c r="K666" s="1"/>
    </row>
    <row r="667" spans="1:11" ht="12.75">
      <c r="A667" s="1"/>
      <c r="B667" s="1"/>
      <c r="C667" s="1"/>
      <c r="D667" s="1"/>
      <c r="E667" s="1"/>
      <c r="F667" s="1"/>
      <c r="G667" s="1"/>
      <c r="H667" s="1"/>
      <c r="I667" s="1"/>
      <c r="J667" s="174"/>
      <c r="K667" s="1"/>
    </row>
    <row r="668" spans="1:11" ht="12.75">
      <c r="A668" s="1"/>
      <c r="B668" s="1"/>
      <c r="C668" s="1"/>
      <c r="D668" s="1"/>
      <c r="E668" s="1"/>
      <c r="F668" s="1"/>
      <c r="G668" s="1"/>
      <c r="H668" s="1"/>
      <c r="I668" s="1"/>
      <c r="J668" s="174"/>
      <c r="K668" s="1"/>
    </row>
    <row r="669" spans="1:11" ht="12.75">
      <c r="A669" s="1"/>
      <c r="B669" s="1"/>
      <c r="C669" s="1"/>
      <c r="D669" s="1"/>
      <c r="E669" s="1"/>
      <c r="F669" s="1"/>
      <c r="G669" s="1"/>
      <c r="H669" s="1"/>
      <c r="I669" s="1"/>
      <c r="J669" s="174"/>
      <c r="K669" s="1"/>
    </row>
    <row r="670" spans="1:11" ht="12.75">
      <c r="A670" s="1"/>
      <c r="B670" s="1"/>
      <c r="C670" s="1"/>
      <c r="D670" s="1"/>
      <c r="E670" s="1"/>
      <c r="F670" s="1"/>
      <c r="G670" s="1"/>
      <c r="H670" s="1"/>
      <c r="I670" s="1"/>
      <c r="J670" s="174"/>
      <c r="K670" s="1"/>
    </row>
    <row r="671" spans="1:11" ht="12.75">
      <c r="A671" s="1"/>
      <c r="B671" s="1"/>
      <c r="C671" s="1"/>
      <c r="D671" s="1"/>
      <c r="E671" s="1"/>
      <c r="F671" s="1"/>
      <c r="G671" s="1"/>
      <c r="H671" s="1"/>
      <c r="I671" s="1"/>
      <c r="J671" s="174"/>
      <c r="K671" s="1"/>
    </row>
    <row r="672" spans="1:11" ht="12.75">
      <c r="A672" s="1"/>
      <c r="B672" s="1"/>
      <c r="C672" s="1"/>
      <c r="D672" s="1"/>
      <c r="E672" s="1"/>
      <c r="F672" s="1"/>
      <c r="G672" s="1"/>
      <c r="H672" s="1"/>
      <c r="I672" s="1"/>
      <c r="J672" s="174"/>
      <c r="K672" s="1"/>
    </row>
    <row r="673" spans="1:11" ht="12.75">
      <c r="A673" s="1"/>
      <c r="B673" s="1"/>
      <c r="C673" s="1"/>
      <c r="D673" s="1"/>
      <c r="E673" s="1"/>
      <c r="F673" s="1"/>
      <c r="G673" s="1"/>
      <c r="H673" s="1"/>
      <c r="I673" s="1"/>
      <c r="J673" s="174"/>
      <c r="K673" s="1"/>
    </row>
    <row r="674" spans="1:11" ht="12.75">
      <c r="A674" s="1"/>
      <c r="B674" s="1"/>
      <c r="C674" s="1"/>
      <c r="D674" s="1"/>
      <c r="E674" s="1"/>
      <c r="F674" s="1"/>
      <c r="G674" s="1"/>
      <c r="H674" s="1"/>
      <c r="I674" s="1"/>
      <c r="J674" s="174"/>
      <c r="K674" s="1"/>
    </row>
    <row r="675" spans="1:11" ht="12.75">
      <c r="A675" s="1"/>
      <c r="B675" s="1"/>
      <c r="C675" s="1"/>
      <c r="D675" s="1"/>
      <c r="E675" s="1"/>
      <c r="F675" s="1"/>
      <c r="G675" s="1"/>
      <c r="H675" s="1"/>
      <c r="I675" s="1"/>
      <c r="J675" s="174"/>
      <c r="K675" s="1"/>
    </row>
    <row r="676" spans="1:11" ht="12.75">
      <c r="A676" s="1"/>
      <c r="B676" s="1"/>
      <c r="C676" s="1"/>
      <c r="D676" s="1"/>
      <c r="E676" s="1"/>
      <c r="F676" s="1"/>
      <c r="G676" s="1"/>
      <c r="H676" s="1"/>
      <c r="I676" s="1"/>
      <c r="J676" s="174"/>
      <c r="K676" s="1"/>
    </row>
    <row r="677" spans="1:11" ht="12.75">
      <c r="A677" s="1"/>
      <c r="B677" s="1"/>
      <c r="C677" s="1"/>
      <c r="D677" s="1"/>
      <c r="E677" s="1"/>
      <c r="F677" s="1"/>
      <c r="G677" s="1"/>
      <c r="H677" s="1"/>
      <c r="I677" s="1"/>
      <c r="J677" s="174"/>
      <c r="K677" s="1"/>
    </row>
    <row r="678" spans="1:11" ht="12.75">
      <c r="A678" s="1"/>
      <c r="B678" s="1"/>
      <c r="C678" s="1"/>
      <c r="D678" s="1"/>
      <c r="E678" s="1"/>
      <c r="F678" s="1"/>
      <c r="G678" s="1"/>
      <c r="H678" s="1"/>
      <c r="I678" s="1"/>
      <c r="J678" s="174"/>
      <c r="K678" s="1"/>
    </row>
    <row r="679" spans="1:11" ht="12.75">
      <c r="A679" s="1"/>
      <c r="B679" s="1"/>
      <c r="C679" s="1"/>
      <c r="D679" s="1"/>
      <c r="E679" s="1"/>
      <c r="F679" s="1"/>
      <c r="G679" s="1"/>
      <c r="H679" s="1"/>
      <c r="I679" s="1"/>
      <c r="J679" s="174"/>
      <c r="K679" s="1"/>
    </row>
    <row r="680" spans="1:11" ht="12.75">
      <c r="A680" s="1"/>
      <c r="B680" s="1"/>
      <c r="C680" s="1"/>
      <c r="D680" s="1"/>
      <c r="E680" s="1"/>
      <c r="F680" s="1"/>
      <c r="G680" s="1"/>
      <c r="H680" s="1"/>
      <c r="I680" s="1"/>
      <c r="J680" s="174"/>
      <c r="K680" s="1"/>
    </row>
    <row r="681" spans="1:11" ht="12.75">
      <c r="A681" s="1"/>
      <c r="B681" s="1"/>
      <c r="C681" s="1"/>
      <c r="D681" s="1"/>
      <c r="E681" s="1"/>
      <c r="F681" s="1"/>
      <c r="G681" s="1"/>
      <c r="H681" s="1"/>
      <c r="I681" s="1"/>
      <c r="J681" s="174"/>
      <c r="K681" s="1"/>
    </row>
    <row r="682" spans="1:11" ht="12.75">
      <c r="A682" s="1"/>
      <c r="B682" s="1"/>
      <c r="C682" s="1"/>
      <c r="D682" s="1"/>
      <c r="E682" s="1"/>
      <c r="F682" s="1"/>
      <c r="G682" s="1"/>
      <c r="H682" s="1"/>
      <c r="I682" s="1"/>
      <c r="J682" s="174"/>
      <c r="K682" s="1"/>
    </row>
    <row r="683" spans="1:11" ht="12.75">
      <c r="A683" s="1"/>
      <c r="B683" s="1"/>
      <c r="C683" s="1"/>
      <c r="D683" s="1"/>
      <c r="E683" s="1"/>
      <c r="F683" s="1"/>
      <c r="G683" s="1"/>
      <c r="H683" s="1"/>
      <c r="I683" s="1"/>
      <c r="J683" s="174"/>
      <c r="K683" s="1"/>
    </row>
    <row r="684" spans="1:11" ht="12.75">
      <c r="A684" s="1"/>
      <c r="B684" s="1"/>
      <c r="C684" s="1"/>
      <c r="D684" s="1"/>
      <c r="E684" s="1"/>
      <c r="F684" s="1"/>
      <c r="G684" s="1"/>
      <c r="H684" s="1"/>
      <c r="I684" s="1"/>
      <c r="J684" s="174"/>
      <c r="K684" s="1"/>
    </row>
    <row r="685" spans="1:11" ht="12.75">
      <c r="A685" s="1"/>
      <c r="B685" s="1"/>
      <c r="C685" s="1"/>
      <c r="D685" s="1"/>
      <c r="E685" s="1"/>
      <c r="F685" s="1"/>
      <c r="G685" s="1"/>
      <c r="H685" s="1"/>
      <c r="I685" s="1"/>
      <c r="J685" s="174"/>
      <c r="K685" s="1"/>
    </row>
    <row r="686" spans="1:11" ht="12.75">
      <c r="A686" s="1"/>
      <c r="B686" s="1"/>
      <c r="C686" s="1"/>
      <c r="D686" s="1"/>
      <c r="E686" s="1"/>
      <c r="F686" s="1"/>
      <c r="G686" s="1"/>
      <c r="H686" s="1"/>
      <c r="I686" s="1"/>
      <c r="J686" s="174"/>
      <c r="K686" s="1"/>
    </row>
    <row r="687" spans="1:11" ht="12.75">
      <c r="A687" s="1"/>
      <c r="B687" s="1"/>
      <c r="C687" s="1"/>
      <c r="D687" s="1"/>
      <c r="E687" s="1"/>
      <c r="F687" s="1"/>
      <c r="G687" s="1"/>
      <c r="H687" s="1"/>
      <c r="I687" s="1"/>
      <c r="J687" s="174"/>
      <c r="K687" s="1"/>
    </row>
    <row r="688" spans="1:11" ht="12.75">
      <c r="A688" s="1"/>
      <c r="B688" s="1"/>
      <c r="C688" s="1"/>
      <c r="D688" s="1"/>
      <c r="E688" s="1"/>
      <c r="F688" s="1"/>
      <c r="G688" s="1"/>
      <c r="H688" s="1"/>
      <c r="I688" s="1"/>
      <c r="J688" s="174"/>
      <c r="K688" s="1"/>
    </row>
    <row r="689" spans="1:11" ht="12.75">
      <c r="A689" s="1"/>
      <c r="B689" s="1"/>
      <c r="C689" s="1"/>
      <c r="D689" s="1"/>
      <c r="E689" s="1"/>
      <c r="F689" s="1"/>
      <c r="G689" s="1"/>
      <c r="H689" s="1"/>
      <c r="I689" s="1"/>
      <c r="J689" s="174"/>
      <c r="K689" s="1"/>
    </row>
    <row r="690" spans="1:11" ht="12.75">
      <c r="A690" s="1"/>
      <c r="B690" s="1"/>
      <c r="C690" s="1"/>
      <c r="D690" s="1"/>
      <c r="E690" s="1"/>
      <c r="F690" s="1"/>
      <c r="G690" s="1"/>
      <c r="H690" s="1"/>
      <c r="I690" s="1"/>
      <c r="J690" s="174"/>
      <c r="K690" s="1"/>
    </row>
    <row r="691" spans="1:11" ht="12.75">
      <c r="A691" s="1"/>
      <c r="B691" s="1"/>
      <c r="C691" s="1"/>
      <c r="D691" s="1"/>
      <c r="E691" s="1"/>
      <c r="F691" s="1"/>
      <c r="G691" s="1"/>
      <c r="H691" s="1"/>
      <c r="I691" s="1"/>
      <c r="J691" s="174"/>
      <c r="K691" s="1"/>
    </row>
    <row r="692" spans="1:11" ht="12.75">
      <c r="A692" s="1"/>
      <c r="B692" s="1"/>
      <c r="C692" s="1"/>
      <c r="D692" s="1"/>
      <c r="E692" s="1"/>
      <c r="F692" s="1"/>
      <c r="G692" s="1"/>
      <c r="H692" s="1"/>
      <c r="I692" s="1"/>
      <c r="J692" s="174"/>
      <c r="K692" s="1"/>
    </row>
    <row r="693" spans="1:11" ht="12.75">
      <c r="A693" s="1"/>
      <c r="B693" s="1"/>
      <c r="C693" s="1"/>
      <c r="D693" s="1"/>
      <c r="E693" s="1"/>
      <c r="F693" s="1"/>
      <c r="G693" s="1"/>
      <c r="H693" s="1"/>
      <c r="I693" s="1"/>
      <c r="J693" s="174"/>
      <c r="K693" s="1"/>
    </row>
    <row r="694" spans="1:11" ht="12.75">
      <c r="A694" s="1"/>
      <c r="B694" s="1"/>
      <c r="C694" s="1"/>
      <c r="D694" s="1"/>
      <c r="E694" s="1"/>
      <c r="F694" s="1"/>
      <c r="G694" s="1"/>
      <c r="H694" s="1"/>
      <c r="I694" s="1"/>
      <c r="J694" s="174"/>
      <c r="K694" s="1"/>
    </row>
    <row r="695" spans="1:11" ht="12.75">
      <c r="A695" s="1"/>
      <c r="B695" s="1"/>
      <c r="C695" s="1"/>
      <c r="D695" s="1"/>
      <c r="E695" s="1"/>
      <c r="F695" s="1"/>
      <c r="G695" s="1"/>
      <c r="H695" s="1"/>
      <c r="I695" s="1"/>
      <c r="J695" s="174"/>
      <c r="K695" s="1"/>
    </row>
    <row r="696" spans="1:11" ht="12.75">
      <c r="A696" s="1"/>
      <c r="B696" s="1"/>
      <c r="C696" s="1"/>
      <c r="D696" s="1"/>
      <c r="E696" s="1"/>
      <c r="F696" s="1"/>
      <c r="G696" s="1"/>
      <c r="H696" s="1"/>
      <c r="I696" s="1"/>
      <c r="J696" s="174"/>
      <c r="K696" s="1"/>
    </row>
    <row r="697" spans="1:11" ht="12.75">
      <c r="A697" s="1"/>
      <c r="B697" s="1"/>
      <c r="C697" s="1"/>
      <c r="D697" s="1"/>
      <c r="E697" s="1"/>
      <c r="F697" s="1"/>
      <c r="G697" s="1"/>
      <c r="H697" s="1"/>
      <c r="I697" s="1"/>
      <c r="J697" s="174"/>
      <c r="K697" s="1"/>
    </row>
    <row r="698" spans="1:11" ht="12.75">
      <c r="A698" s="1"/>
      <c r="B698" s="1"/>
      <c r="C698" s="1"/>
      <c r="D698" s="1"/>
      <c r="E698" s="1"/>
      <c r="F698" s="1"/>
      <c r="G698" s="1"/>
      <c r="H698" s="1"/>
      <c r="I698" s="1"/>
      <c r="J698" s="174"/>
      <c r="K698" s="1"/>
    </row>
    <row r="699" spans="1:11" ht="12.75">
      <c r="A699" s="1"/>
      <c r="B699" s="1"/>
      <c r="C699" s="1"/>
      <c r="D699" s="1"/>
      <c r="E699" s="1"/>
      <c r="F699" s="1"/>
      <c r="G699" s="1"/>
      <c r="H699" s="1"/>
      <c r="I699" s="1"/>
      <c r="J699" s="174"/>
      <c r="K699" s="1"/>
    </row>
    <row r="700" spans="1:11" ht="12.75">
      <c r="A700" s="1"/>
      <c r="B700" s="1"/>
      <c r="C700" s="1"/>
      <c r="D700" s="1"/>
      <c r="E700" s="1"/>
      <c r="F700" s="1"/>
      <c r="G700" s="1"/>
      <c r="H700" s="1"/>
      <c r="I700" s="1"/>
      <c r="J700" s="174"/>
      <c r="K700" s="1"/>
    </row>
    <row r="701" spans="1:11" ht="12.75">
      <c r="A701" s="1"/>
      <c r="B701" s="1"/>
      <c r="C701" s="1"/>
      <c r="D701" s="1"/>
      <c r="E701" s="1"/>
      <c r="F701" s="1"/>
      <c r="G701" s="1"/>
      <c r="H701" s="1"/>
      <c r="I701" s="1"/>
      <c r="J701" s="174"/>
      <c r="K701" s="1"/>
    </row>
    <row r="702" spans="1:11" ht="12.75">
      <c r="A702" s="1"/>
      <c r="B702" s="1"/>
      <c r="C702" s="1"/>
      <c r="D702" s="1"/>
      <c r="E702" s="1"/>
      <c r="F702" s="1"/>
      <c r="G702" s="1"/>
      <c r="H702" s="1"/>
      <c r="I702" s="1"/>
      <c r="J702" s="174"/>
      <c r="K702" s="1"/>
    </row>
    <row r="703" spans="1:11" ht="12.75">
      <c r="A703" s="1"/>
      <c r="B703" s="1"/>
      <c r="C703" s="1"/>
      <c r="D703" s="1"/>
      <c r="E703" s="1"/>
      <c r="F703" s="1"/>
      <c r="G703" s="1"/>
      <c r="H703" s="1"/>
      <c r="I703" s="1"/>
      <c r="J703" s="174"/>
      <c r="K703" s="1"/>
    </row>
    <row r="704" spans="1:11" ht="12.75">
      <c r="A704" s="1"/>
      <c r="B704" s="1"/>
      <c r="C704" s="1"/>
      <c r="D704" s="1"/>
      <c r="E704" s="1"/>
      <c r="F704" s="1"/>
      <c r="G704" s="1"/>
      <c r="H704" s="1"/>
      <c r="I704" s="1"/>
      <c r="J704" s="174"/>
      <c r="K704" s="1"/>
    </row>
    <row r="705" spans="1:11" ht="12.75">
      <c r="A705" s="1"/>
      <c r="B705" s="1"/>
      <c r="C705" s="1"/>
      <c r="D705" s="1"/>
      <c r="E705" s="1"/>
      <c r="F705" s="1"/>
      <c r="G705" s="1"/>
      <c r="H705" s="1"/>
      <c r="I705" s="1"/>
      <c r="J705" s="174"/>
      <c r="K705" s="1"/>
    </row>
    <row r="706" spans="1:11" ht="12.75">
      <c r="A706" s="1"/>
      <c r="B706" s="1"/>
      <c r="C706" s="1"/>
      <c r="D706" s="1"/>
      <c r="E706" s="1"/>
      <c r="F706" s="1"/>
      <c r="G706" s="1"/>
      <c r="H706" s="1"/>
      <c r="I706" s="1"/>
      <c r="J706" s="174"/>
      <c r="K706" s="1"/>
    </row>
    <row r="707" spans="1:11" ht="12.75">
      <c r="A707" s="1"/>
      <c r="B707" s="1"/>
      <c r="C707" s="1"/>
      <c r="D707" s="1"/>
      <c r="E707" s="1"/>
      <c r="F707" s="1"/>
      <c r="G707" s="1"/>
      <c r="H707" s="1"/>
      <c r="I707" s="1"/>
      <c r="J707" s="174"/>
      <c r="K707" s="1"/>
    </row>
    <row r="708" spans="1:11" ht="12.75">
      <c r="A708" s="1"/>
      <c r="B708" s="1"/>
      <c r="C708" s="1"/>
      <c r="D708" s="1"/>
      <c r="E708" s="1"/>
      <c r="F708" s="1"/>
      <c r="G708" s="1"/>
      <c r="H708" s="1"/>
      <c r="I708" s="1"/>
      <c r="J708" s="174"/>
      <c r="K708" s="1"/>
    </row>
    <row r="709" spans="1:11" ht="12.75">
      <c r="A709" s="1"/>
      <c r="B709" s="1"/>
      <c r="C709" s="1"/>
      <c r="D709" s="1"/>
      <c r="E709" s="1"/>
      <c r="F709" s="1"/>
      <c r="G709" s="1"/>
      <c r="H709" s="1"/>
      <c r="I709" s="1"/>
      <c r="J709" s="174"/>
      <c r="K709" s="1"/>
    </row>
    <row r="710" spans="1:11" ht="12.75">
      <c r="A710" s="1"/>
      <c r="B710" s="1"/>
      <c r="C710" s="1"/>
      <c r="D710" s="1"/>
      <c r="E710" s="1"/>
      <c r="F710" s="1"/>
      <c r="G710" s="1"/>
      <c r="H710" s="1"/>
      <c r="I710" s="1"/>
      <c r="J710" s="174"/>
      <c r="K710" s="1"/>
    </row>
    <row r="711" spans="1:11" ht="12.75">
      <c r="A711" s="1"/>
      <c r="B711" s="1"/>
      <c r="C711" s="1"/>
      <c r="D711" s="1"/>
      <c r="E711" s="1"/>
      <c r="F711" s="1"/>
      <c r="G711" s="1"/>
      <c r="H711" s="1"/>
      <c r="I711" s="1"/>
      <c r="J711" s="174"/>
      <c r="K711" s="1"/>
    </row>
    <row r="712" spans="1:11" ht="12.75">
      <c r="A712" s="1"/>
      <c r="B712" s="1"/>
      <c r="C712" s="1"/>
      <c r="D712" s="1"/>
      <c r="E712" s="1"/>
      <c r="F712" s="1"/>
      <c r="G712" s="1"/>
      <c r="H712" s="1"/>
      <c r="I712" s="1"/>
      <c r="J712" s="174"/>
      <c r="K712" s="1"/>
    </row>
    <row r="713" spans="1:11" ht="12.75">
      <c r="A713" s="1"/>
      <c r="B713" s="1"/>
      <c r="C713" s="1"/>
      <c r="D713" s="1"/>
      <c r="E713" s="1"/>
      <c r="F713" s="1"/>
      <c r="G713" s="1"/>
      <c r="H713" s="1"/>
      <c r="I713" s="1"/>
      <c r="J713" s="174"/>
      <c r="K713" s="1"/>
    </row>
    <row r="714" spans="1:11" ht="12.75">
      <c r="A714" s="1"/>
      <c r="B714" s="1"/>
      <c r="C714" s="1"/>
      <c r="D714" s="1"/>
      <c r="E714" s="1"/>
      <c r="F714" s="1"/>
      <c r="G714" s="1"/>
      <c r="H714" s="1"/>
      <c r="I714" s="1"/>
      <c r="J714" s="174"/>
      <c r="K714" s="1"/>
    </row>
    <row r="715" spans="1:11" ht="12.75">
      <c r="A715" s="1"/>
      <c r="B715" s="1"/>
      <c r="C715" s="1"/>
      <c r="D715" s="1"/>
      <c r="E715" s="1"/>
      <c r="F715" s="1"/>
      <c r="G715" s="1"/>
      <c r="H715" s="1"/>
      <c r="I715" s="1"/>
      <c r="J715" s="174"/>
      <c r="K715" s="1"/>
    </row>
    <row r="716" spans="1:11" ht="12.75">
      <c r="A716" s="1"/>
      <c r="B716" s="1"/>
      <c r="C716" s="1"/>
      <c r="D716" s="1"/>
      <c r="E716" s="1"/>
      <c r="F716" s="1"/>
      <c r="G716" s="1"/>
      <c r="H716" s="1"/>
      <c r="I716" s="1"/>
      <c r="J716" s="174"/>
      <c r="K716" s="1"/>
    </row>
    <row r="717" spans="1:11" ht="12.75">
      <c r="A717" s="1"/>
      <c r="B717" s="1"/>
      <c r="C717" s="1"/>
      <c r="D717" s="1"/>
      <c r="E717" s="1"/>
      <c r="F717" s="1"/>
      <c r="G717" s="1"/>
      <c r="H717" s="1"/>
      <c r="I717" s="1"/>
      <c r="J717" s="174"/>
      <c r="K717" s="1"/>
    </row>
    <row r="718" spans="1:11" ht="12.75">
      <c r="A718" s="1"/>
      <c r="B718" s="1"/>
      <c r="C718" s="1"/>
      <c r="D718" s="1"/>
      <c r="E718" s="1"/>
      <c r="F718" s="1"/>
      <c r="G718" s="1"/>
      <c r="H718" s="1"/>
      <c r="I718" s="1"/>
      <c r="J718" s="174"/>
      <c r="K718" s="1"/>
    </row>
    <row r="719" spans="1:11" ht="12.75">
      <c r="A719" s="1"/>
      <c r="B719" s="1"/>
      <c r="C719" s="1"/>
      <c r="D719" s="1"/>
      <c r="E719" s="1"/>
      <c r="F719" s="1"/>
      <c r="G719" s="1"/>
      <c r="H719" s="1"/>
      <c r="I719" s="1"/>
      <c r="J719" s="174"/>
      <c r="K719" s="1"/>
    </row>
    <row r="720" spans="1:11" ht="12.75">
      <c r="A720" s="1"/>
      <c r="B720" s="1"/>
      <c r="C720" s="1"/>
      <c r="D720" s="1"/>
      <c r="E720" s="1"/>
      <c r="F720" s="1"/>
      <c r="G720" s="1"/>
      <c r="H720" s="1"/>
      <c r="I720" s="1"/>
      <c r="J720" s="174"/>
      <c r="K720" s="1"/>
    </row>
    <row r="721" spans="1:11" ht="12.75">
      <c r="A721" s="1"/>
      <c r="B721" s="1"/>
      <c r="C721" s="1"/>
      <c r="D721" s="1"/>
      <c r="E721" s="1"/>
      <c r="F721" s="1"/>
      <c r="G721" s="1"/>
      <c r="H721" s="1"/>
      <c r="I721" s="1"/>
      <c r="J721" s="174"/>
      <c r="K721" s="1"/>
    </row>
    <row r="722" spans="1:11" ht="12.75">
      <c r="A722" s="1"/>
      <c r="B722" s="1"/>
      <c r="C722" s="1"/>
      <c r="D722" s="1"/>
      <c r="E722" s="1"/>
      <c r="F722" s="1"/>
      <c r="G722" s="1"/>
      <c r="H722" s="1"/>
      <c r="I722" s="1"/>
      <c r="J722" s="174"/>
      <c r="K722" s="1"/>
    </row>
    <row r="723" spans="1:11" ht="12.75">
      <c r="A723" s="1"/>
      <c r="B723" s="1"/>
      <c r="C723" s="1"/>
      <c r="D723" s="1"/>
      <c r="E723" s="1"/>
      <c r="F723" s="1"/>
      <c r="G723" s="1"/>
      <c r="H723" s="1"/>
      <c r="I723" s="1"/>
      <c r="J723" s="174"/>
      <c r="K723" s="1"/>
    </row>
    <row r="724" spans="1:11" ht="12.75">
      <c r="A724" s="1"/>
      <c r="B724" s="1"/>
      <c r="C724" s="1"/>
      <c r="D724" s="1"/>
      <c r="E724" s="1"/>
      <c r="F724" s="1"/>
      <c r="G724" s="1"/>
      <c r="H724" s="1"/>
      <c r="I724" s="1"/>
      <c r="J724" s="174"/>
      <c r="K724" s="1"/>
    </row>
    <row r="725" spans="1:11" ht="12.75">
      <c r="A725" s="1"/>
      <c r="B725" s="1"/>
      <c r="C725" s="1"/>
      <c r="D725" s="1"/>
      <c r="E725" s="1"/>
      <c r="F725" s="1"/>
      <c r="G725" s="1"/>
      <c r="H725" s="1"/>
      <c r="I725" s="1"/>
      <c r="J725" s="174"/>
      <c r="K725" s="1"/>
    </row>
    <row r="726" spans="1:11" ht="12.75">
      <c r="A726" s="1"/>
      <c r="B726" s="1"/>
      <c r="C726" s="1"/>
      <c r="D726" s="1"/>
      <c r="E726" s="1"/>
      <c r="F726" s="1"/>
      <c r="G726" s="1"/>
      <c r="H726" s="1"/>
      <c r="I726" s="1"/>
      <c r="J726" s="174"/>
      <c r="K726" s="1"/>
    </row>
    <row r="727" spans="1:11" ht="12.75">
      <c r="A727" s="1"/>
      <c r="B727" s="1"/>
      <c r="C727" s="1"/>
      <c r="D727" s="1"/>
      <c r="E727" s="1"/>
      <c r="F727" s="1"/>
      <c r="G727" s="1"/>
      <c r="H727" s="1"/>
      <c r="I727" s="1"/>
      <c r="J727" s="174"/>
      <c r="K727" s="1"/>
    </row>
    <row r="728" spans="1:11" ht="12.75">
      <c r="A728" s="1"/>
      <c r="B728" s="1"/>
      <c r="C728" s="1"/>
      <c r="D728" s="1"/>
      <c r="E728" s="1"/>
      <c r="F728" s="1"/>
      <c r="G728" s="1"/>
      <c r="H728" s="1"/>
      <c r="I728" s="1"/>
      <c r="J728" s="174"/>
      <c r="K728" s="1"/>
    </row>
    <row r="729" spans="1:11" ht="12.75">
      <c r="A729" s="1"/>
      <c r="B729" s="1"/>
      <c r="C729" s="1"/>
      <c r="D729" s="1"/>
      <c r="E729" s="1"/>
      <c r="F729" s="1"/>
      <c r="G729" s="1"/>
      <c r="H729" s="1"/>
      <c r="I729" s="1"/>
      <c r="J729" s="174"/>
      <c r="K729" s="1"/>
    </row>
    <row r="730" spans="1:11" ht="12.75">
      <c r="A730" s="1"/>
      <c r="B730" s="1"/>
      <c r="C730" s="1"/>
      <c r="D730" s="1"/>
      <c r="E730" s="1"/>
      <c r="F730" s="1"/>
      <c r="G730" s="1"/>
      <c r="H730" s="1"/>
      <c r="I730" s="1"/>
      <c r="J730" s="174"/>
      <c r="K730" s="1"/>
    </row>
    <row r="731" spans="1:11" ht="12.75">
      <c r="A731" s="1"/>
      <c r="B731" s="1"/>
      <c r="C731" s="1"/>
      <c r="D731" s="1"/>
      <c r="E731" s="1"/>
      <c r="F731" s="1"/>
      <c r="G731" s="1"/>
      <c r="H731" s="1"/>
      <c r="I731" s="1"/>
      <c r="J731" s="174"/>
      <c r="K731" s="1"/>
    </row>
    <row r="732" spans="1:11" ht="12.75">
      <c r="A732" s="1"/>
      <c r="B732" s="1"/>
      <c r="C732" s="1"/>
      <c r="D732" s="1"/>
      <c r="E732" s="1"/>
      <c r="F732" s="1"/>
      <c r="G732" s="1"/>
      <c r="H732" s="1"/>
      <c r="I732" s="1"/>
      <c r="J732" s="174"/>
      <c r="K732" s="1"/>
    </row>
    <row r="733" spans="1:11" ht="12.75">
      <c r="A733" s="1"/>
      <c r="B733" s="1"/>
      <c r="C733" s="1"/>
      <c r="D733" s="1"/>
      <c r="E733" s="1"/>
      <c r="F733" s="1"/>
      <c r="G733" s="1"/>
      <c r="H733" s="1"/>
      <c r="I733" s="1"/>
      <c r="J733" s="174"/>
      <c r="K733" s="1"/>
    </row>
    <row r="734" spans="1:11" ht="12.75">
      <c r="A734" s="1"/>
      <c r="B734" s="1"/>
      <c r="C734" s="1"/>
      <c r="D734" s="1"/>
      <c r="E734" s="1"/>
      <c r="F734" s="1"/>
      <c r="G734" s="1"/>
      <c r="H734" s="1"/>
      <c r="I734" s="1"/>
      <c r="J734" s="174"/>
      <c r="K734" s="1"/>
    </row>
    <row r="735" spans="1:11" ht="12.75">
      <c r="A735" s="1"/>
      <c r="B735" s="1"/>
      <c r="C735" s="1"/>
      <c r="D735" s="1"/>
      <c r="E735" s="1"/>
      <c r="F735" s="1"/>
      <c r="G735" s="1"/>
      <c r="H735" s="1"/>
      <c r="I735" s="1"/>
      <c r="J735" s="174"/>
      <c r="K735" s="1"/>
    </row>
    <row r="736" spans="1:11" ht="12.75">
      <c r="A736" s="1"/>
      <c r="B736" s="1"/>
      <c r="C736" s="1"/>
      <c r="D736" s="1"/>
      <c r="E736" s="1"/>
      <c r="F736" s="1"/>
      <c r="G736" s="1"/>
      <c r="H736" s="1"/>
      <c r="I736" s="1"/>
      <c r="J736" s="174"/>
      <c r="K736" s="1"/>
    </row>
    <row r="737" spans="1:11" ht="12.75">
      <c r="A737" s="1"/>
      <c r="B737" s="1"/>
      <c r="C737" s="1"/>
      <c r="D737" s="1"/>
      <c r="E737" s="1"/>
      <c r="F737" s="1"/>
      <c r="G737" s="1"/>
      <c r="H737" s="1"/>
      <c r="I737" s="1"/>
      <c r="J737" s="174"/>
      <c r="K737" s="1"/>
    </row>
    <row r="738" spans="1:11" ht="12.75">
      <c r="A738" s="1"/>
      <c r="B738" s="1"/>
      <c r="C738" s="1"/>
      <c r="D738" s="1"/>
      <c r="E738" s="1"/>
      <c r="F738" s="1"/>
      <c r="G738" s="1"/>
      <c r="H738" s="1"/>
      <c r="I738" s="1"/>
      <c r="J738" s="174"/>
      <c r="K738" s="1"/>
    </row>
    <row r="739" spans="1:11" ht="12.75">
      <c r="A739" s="1"/>
      <c r="B739" s="1"/>
      <c r="C739" s="1"/>
      <c r="D739" s="1"/>
      <c r="E739" s="1"/>
      <c r="F739" s="1"/>
      <c r="G739" s="1"/>
      <c r="H739" s="1"/>
      <c r="I739" s="1"/>
      <c r="J739" s="174"/>
      <c r="K739" s="1"/>
    </row>
    <row r="740" spans="1:11" ht="12.75">
      <c r="A740" s="1"/>
      <c r="B740" s="1"/>
      <c r="C740" s="1"/>
      <c r="D740" s="1"/>
      <c r="E740" s="1"/>
      <c r="F740" s="1"/>
      <c r="G740" s="1"/>
      <c r="H740" s="1"/>
      <c r="I740" s="1"/>
      <c r="J740" s="174"/>
      <c r="K740" s="1"/>
    </row>
    <row r="741" spans="1:11" ht="12.75">
      <c r="A741" s="1"/>
      <c r="B741" s="1"/>
      <c r="C741" s="1"/>
      <c r="D741" s="1"/>
      <c r="E741" s="1"/>
      <c r="F741" s="1"/>
      <c r="G741" s="1"/>
      <c r="H741" s="1"/>
      <c r="I741" s="1"/>
      <c r="J741" s="174"/>
      <c r="K741" s="1"/>
    </row>
    <row r="742" spans="1:11" ht="12.75">
      <c r="A742" s="1"/>
      <c r="B742" s="1"/>
      <c r="C742" s="1"/>
      <c r="D742" s="1"/>
      <c r="E742" s="1"/>
      <c r="F742" s="1"/>
      <c r="G742" s="1"/>
      <c r="H742" s="1"/>
      <c r="I742" s="1"/>
      <c r="J742" s="174"/>
      <c r="K742" s="1"/>
    </row>
    <row r="743" spans="1:11" ht="12.75">
      <c r="A743" s="1"/>
      <c r="B743" s="1"/>
      <c r="C743" s="1"/>
      <c r="D743" s="1"/>
      <c r="E743" s="1"/>
      <c r="F743" s="1"/>
      <c r="G743" s="1"/>
      <c r="H743" s="1"/>
      <c r="I743" s="1"/>
      <c r="J743" s="174"/>
      <c r="K743" s="1"/>
    </row>
    <row r="744" spans="1:11" ht="12.75">
      <c r="A744" s="1"/>
      <c r="B744" s="1"/>
      <c r="C744" s="1"/>
      <c r="D744" s="1"/>
      <c r="E744" s="1"/>
      <c r="F744" s="1"/>
      <c r="G744" s="1"/>
      <c r="H744" s="1"/>
      <c r="I744" s="1"/>
      <c r="J744" s="174"/>
      <c r="K744" s="1"/>
    </row>
    <row r="745" spans="1:11" ht="12.75">
      <c r="A745" s="1"/>
      <c r="B745" s="1"/>
      <c r="C745" s="1"/>
      <c r="D745" s="1"/>
      <c r="E745" s="1"/>
      <c r="F745" s="1"/>
      <c r="G745" s="1"/>
      <c r="H745" s="1"/>
      <c r="I745" s="1"/>
      <c r="J745" s="174"/>
      <c r="K745" s="1"/>
    </row>
    <row r="746" spans="1:11" ht="12.75">
      <c r="A746" s="1"/>
      <c r="B746" s="1"/>
      <c r="C746" s="1"/>
      <c r="D746" s="1"/>
      <c r="E746" s="1"/>
      <c r="F746" s="1"/>
      <c r="G746" s="1"/>
      <c r="H746" s="1"/>
      <c r="I746" s="1"/>
      <c r="J746" s="174"/>
      <c r="K746" s="1"/>
    </row>
    <row r="747" spans="1:11" ht="12.75">
      <c r="A747" s="1"/>
      <c r="B747" s="1"/>
      <c r="C747" s="1"/>
      <c r="D747" s="1"/>
      <c r="E747" s="1"/>
      <c r="F747" s="1"/>
      <c r="G747" s="1"/>
      <c r="H747" s="1"/>
      <c r="I747" s="1"/>
      <c r="J747" s="174"/>
      <c r="K747" s="1"/>
    </row>
    <row r="748" spans="1:11" ht="12.75">
      <c r="A748" s="1"/>
      <c r="B748" s="1"/>
      <c r="C748" s="1"/>
      <c r="D748" s="1"/>
      <c r="E748" s="1"/>
      <c r="F748" s="1"/>
      <c r="G748" s="1"/>
      <c r="H748" s="1"/>
      <c r="I748" s="1"/>
      <c r="J748" s="174"/>
      <c r="K748" s="1"/>
    </row>
    <row r="749" spans="1:11" ht="12.75">
      <c r="A749" s="1"/>
      <c r="B749" s="1"/>
      <c r="C749" s="1"/>
      <c r="D749" s="1"/>
      <c r="E749" s="1"/>
      <c r="F749" s="1"/>
      <c r="G749" s="1"/>
      <c r="H749" s="1"/>
      <c r="I749" s="1"/>
      <c r="J749" s="174"/>
      <c r="K749" s="1"/>
    </row>
    <row r="750" spans="1:11" ht="12.75">
      <c r="A750" s="1"/>
      <c r="B750" s="1"/>
      <c r="C750" s="1"/>
      <c r="D750" s="1"/>
      <c r="E750" s="1"/>
      <c r="F750" s="1"/>
      <c r="G750" s="1"/>
      <c r="H750" s="1"/>
      <c r="I750" s="1"/>
      <c r="J750" s="174"/>
      <c r="K750" s="1"/>
    </row>
    <row r="751" spans="1:11" ht="12.75">
      <c r="A751" s="1"/>
      <c r="B751" s="1"/>
      <c r="C751" s="1"/>
      <c r="D751" s="1"/>
      <c r="E751" s="1"/>
      <c r="F751" s="1"/>
      <c r="G751" s="1"/>
      <c r="H751" s="1"/>
      <c r="I751" s="1"/>
      <c r="J751" s="174"/>
      <c r="K751" s="1"/>
    </row>
    <row r="752" spans="1:11" ht="12.75">
      <c r="A752" s="1"/>
      <c r="B752" s="1"/>
      <c r="C752" s="1"/>
      <c r="D752" s="1"/>
      <c r="E752" s="1"/>
      <c r="F752" s="1"/>
      <c r="G752" s="1"/>
      <c r="H752" s="1"/>
      <c r="I752" s="1"/>
      <c r="J752" s="174"/>
      <c r="K752" s="1"/>
    </row>
    <row r="753" spans="1:11" ht="12.75">
      <c r="A753" s="1"/>
      <c r="B753" s="1"/>
      <c r="C753" s="1"/>
      <c r="D753" s="1"/>
      <c r="E753" s="1"/>
      <c r="F753" s="1"/>
      <c r="G753" s="1"/>
      <c r="H753" s="1"/>
      <c r="I753" s="1"/>
      <c r="J753" s="174"/>
      <c r="K753" s="1"/>
    </row>
    <row r="754" spans="1:11" ht="12.75">
      <c r="A754" s="1"/>
      <c r="B754" s="1"/>
      <c r="C754" s="1"/>
      <c r="D754" s="1"/>
      <c r="E754" s="1"/>
      <c r="F754" s="1"/>
      <c r="G754" s="1"/>
      <c r="H754" s="1"/>
      <c r="I754" s="1"/>
      <c r="J754" s="174"/>
      <c r="K754" s="1"/>
    </row>
    <row r="755" spans="1:11" ht="12.75">
      <c r="A755" s="1"/>
      <c r="B755" s="1"/>
      <c r="C755" s="1"/>
      <c r="D755" s="1"/>
      <c r="E755" s="1"/>
      <c r="F755" s="1"/>
      <c r="G755" s="1"/>
      <c r="H755" s="1"/>
      <c r="I755" s="1"/>
      <c r="J755" s="174"/>
      <c r="K755" s="1"/>
    </row>
    <row r="756" spans="1:11" ht="12.75">
      <c r="A756" s="1"/>
      <c r="B756" s="1"/>
      <c r="C756" s="1"/>
      <c r="D756" s="1"/>
      <c r="E756" s="1"/>
      <c r="F756" s="1"/>
      <c r="G756" s="1"/>
      <c r="H756" s="1"/>
      <c r="I756" s="1"/>
      <c r="J756" s="174"/>
      <c r="K756" s="1"/>
    </row>
    <row r="757" spans="1:11" ht="12.75">
      <c r="A757" s="1"/>
      <c r="B757" s="1"/>
      <c r="C757" s="1"/>
      <c r="D757" s="1"/>
      <c r="E757" s="1"/>
      <c r="F757" s="1"/>
      <c r="G757" s="1"/>
      <c r="H757" s="1"/>
      <c r="I757" s="1"/>
      <c r="J757" s="174"/>
      <c r="K757" s="1"/>
    </row>
    <row r="758" spans="1:11" ht="12.75">
      <c r="A758" s="1"/>
      <c r="B758" s="1"/>
      <c r="C758" s="1"/>
      <c r="D758" s="1"/>
      <c r="E758" s="1"/>
      <c r="F758" s="1"/>
      <c r="G758" s="1"/>
      <c r="H758" s="1"/>
      <c r="I758" s="1"/>
      <c r="J758" s="174"/>
      <c r="K758" s="1"/>
    </row>
    <row r="759" spans="1:11" ht="12.75">
      <c r="A759" s="1"/>
      <c r="B759" s="1"/>
      <c r="C759" s="1"/>
      <c r="D759" s="1"/>
      <c r="E759" s="1"/>
      <c r="F759" s="1"/>
      <c r="G759" s="1"/>
      <c r="H759" s="1"/>
      <c r="I759" s="1"/>
      <c r="J759" s="174"/>
      <c r="K759" s="1"/>
    </row>
    <row r="760" spans="1:11" ht="12.75">
      <c r="A760" s="1"/>
      <c r="B760" s="1"/>
      <c r="C760" s="1"/>
      <c r="D760" s="1"/>
      <c r="E760" s="1"/>
      <c r="F760" s="1"/>
      <c r="G760" s="1"/>
      <c r="H760" s="1"/>
      <c r="I760" s="1"/>
      <c r="J760" s="174"/>
      <c r="K760" s="1"/>
    </row>
    <row r="761" spans="1:11" ht="12.75">
      <c r="A761" s="1"/>
      <c r="B761" s="1"/>
      <c r="C761" s="1"/>
      <c r="D761" s="1"/>
      <c r="E761" s="1"/>
      <c r="F761" s="1"/>
      <c r="G761" s="1"/>
      <c r="H761" s="1"/>
      <c r="I761" s="1"/>
      <c r="J761" s="174"/>
      <c r="K761" s="1"/>
    </row>
    <row r="762" spans="1:11" ht="12.75">
      <c r="A762" s="1"/>
      <c r="B762" s="1"/>
      <c r="C762" s="1"/>
      <c r="D762" s="1"/>
      <c r="E762" s="1"/>
      <c r="F762" s="1"/>
      <c r="G762" s="1"/>
      <c r="H762" s="1"/>
      <c r="I762" s="1"/>
      <c r="J762" s="174"/>
      <c r="K762" s="1"/>
    </row>
    <row r="763" spans="1:11" ht="12.75">
      <c r="A763" s="1"/>
      <c r="B763" s="1"/>
      <c r="C763" s="1"/>
      <c r="D763" s="1"/>
      <c r="E763" s="1"/>
      <c r="F763" s="1"/>
      <c r="G763" s="1"/>
      <c r="H763" s="1"/>
      <c r="I763" s="1"/>
      <c r="J763" s="174"/>
      <c r="K763" s="1"/>
    </row>
    <row r="764" spans="1:11" ht="12.75">
      <c r="A764" s="1"/>
      <c r="B764" s="1"/>
      <c r="C764" s="1"/>
      <c r="D764" s="1"/>
      <c r="E764" s="1"/>
      <c r="F764" s="1"/>
      <c r="G764" s="1"/>
      <c r="H764" s="1"/>
      <c r="I764" s="1"/>
      <c r="J764" s="174"/>
      <c r="K764" s="1"/>
    </row>
    <row r="765" spans="1:11" ht="12.75">
      <c r="A765" s="1"/>
      <c r="B765" s="1"/>
      <c r="C765" s="1"/>
      <c r="D765" s="1"/>
      <c r="E765" s="1"/>
      <c r="F765" s="1"/>
      <c r="G765" s="1"/>
      <c r="H765" s="1"/>
      <c r="I765" s="1"/>
      <c r="J765" s="174"/>
      <c r="K765" s="1"/>
    </row>
    <row r="766" spans="1:11" ht="12.75">
      <c r="A766" s="1"/>
      <c r="B766" s="1"/>
      <c r="C766" s="1"/>
      <c r="D766" s="1"/>
      <c r="E766" s="1"/>
      <c r="F766" s="1"/>
      <c r="G766" s="1"/>
      <c r="H766" s="1"/>
      <c r="I766" s="1"/>
      <c r="J766" s="174"/>
      <c r="K766" s="1"/>
    </row>
    <row r="767" spans="1:11" ht="12.75">
      <c r="A767" s="1"/>
      <c r="B767" s="1"/>
      <c r="C767" s="1"/>
      <c r="D767" s="1"/>
      <c r="E767" s="1"/>
      <c r="F767" s="1"/>
      <c r="G767" s="1"/>
      <c r="H767" s="1"/>
      <c r="I767" s="1"/>
      <c r="J767" s="174"/>
      <c r="K767" s="1"/>
    </row>
    <row r="768" spans="1:11" ht="12.75">
      <c r="A768" s="1"/>
      <c r="B768" s="1"/>
      <c r="C768" s="1"/>
      <c r="D768" s="1"/>
      <c r="E768" s="1"/>
      <c r="F768" s="1"/>
      <c r="G768" s="1"/>
      <c r="H768" s="1"/>
      <c r="I768" s="1"/>
      <c r="J768" s="174"/>
      <c r="K768" s="1"/>
    </row>
    <row r="769" spans="1:11" ht="12.75">
      <c r="A769" s="1"/>
      <c r="B769" s="1"/>
      <c r="C769" s="1"/>
      <c r="D769" s="1"/>
      <c r="E769" s="1"/>
      <c r="F769" s="1"/>
      <c r="G769" s="1"/>
      <c r="H769" s="1"/>
      <c r="I769" s="1"/>
      <c r="J769" s="174"/>
      <c r="K769" s="1"/>
    </row>
    <row r="770" spans="1:11" ht="12.75">
      <c r="A770" s="1"/>
      <c r="B770" s="1"/>
      <c r="C770" s="1"/>
      <c r="D770" s="1"/>
      <c r="E770" s="1"/>
      <c r="F770" s="1"/>
      <c r="G770" s="1"/>
      <c r="H770" s="1"/>
      <c r="I770" s="1"/>
      <c r="J770" s="174"/>
      <c r="K770" s="1"/>
    </row>
    <row r="771" spans="1:11" ht="12.75">
      <c r="A771" s="1"/>
      <c r="B771" s="1"/>
      <c r="C771" s="1"/>
      <c r="D771" s="1"/>
      <c r="E771" s="1"/>
      <c r="F771" s="1"/>
      <c r="G771" s="1"/>
      <c r="H771" s="1"/>
      <c r="I771" s="1"/>
      <c r="J771" s="174"/>
      <c r="K771" s="1"/>
    </row>
    <row r="772" spans="1:11" ht="12.75">
      <c r="A772" s="1"/>
      <c r="B772" s="1"/>
      <c r="C772" s="1"/>
      <c r="D772" s="1"/>
      <c r="E772" s="1"/>
      <c r="F772" s="1"/>
      <c r="G772" s="1"/>
      <c r="H772" s="1"/>
      <c r="I772" s="1"/>
      <c r="J772" s="174"/>
      <c r="K772" s="1"/>
    </row>
    <row r="773" spans="1:11" ht="12.75">
      <c r="A773" s="1"/>
      <c r="B773" s="1"/>
      <c r="C773" s="1"/>
      <c r="D773" s="1"/>
      <c r="E773" s="1"/>
      <c r="F773" s="1"/>
      <c r="G773" s="1"/>
      <c r="H773" s="1"/>
      <c r="I773" s="1"/>
      <c r="J773" s="174"/>
      <c r="K773" s="1"/>
    </row>
    <row r="774" spans="1:11" ht="12.75">
      <c r="A774" s="1"/>
      <c r="B774" s="1"/>
      <c r="C774" s="1"/>
      <c r="D774" s="1"/>
      <c r="E774" s="1"/>
      <c r="F774" s="1"/>
      <c r="G774" s="1"/>
      <c r="H774" s="1"/>
      <c r="I774" s="1"/>
      <c r="J774" s="174"/>
      <c r="K774" s="1"/>
    </row>
    <row r="775" spans="1:11" ht="12.75">
      <c r="A775" s="1"/>
      <c r="B775" s="1"/>
      <c r="C775" s="1"/>
      <c r="D775" s="1"/>
      <c r="E775" s="1"/>
      <c r="F775" s="1"/>
      <c r="G775" s="1"/>
      <c r="H775" s="1"/>
      <c r="I775" s="1"/>
      <c r="J775" s="174"/>
      <c r="K775" s="1"/>
    </row>
    <row r="776" spans="1:11" ht="12.75">
      <c r="A776" s="1"/>
      <c r="B776" s="1"/>
      <c r="C776" s="1"/>
      <c r="D776" s="1"/>
      <c r="E776" s="1"/>
      <c r="F776" s="1"/>
      <c r="G776" s="1"/>
      <c r="H776" s="1"/>
      <c r="I776" s="1"/>
      <c r="J776" s="174"/>
      <c r="K776" s="1"/>
    </row>
    <row r="777" spans="1:11" ht="12.75">
      <c r="A777" s="1"/>
      <c r="B777" s="1"/>
      <c r="C777" s="1"/>
      <c r="D777" s="1"/>
      <c r="E777" s="1"/>
      <c r="F777" s="1"/>
      <c r="G777" s="1"/>
      <c r="H777" s="1"/>
      <c r="I777" s="1"/>
      <c r="J777" s="174"/>
      <c r="K777" s="1"/>
    </row>
    <row r="778" spans="1:11" ht="12.75">
      <c r="A778" s="1"/>
      <c r="B778" s="1"/>
      <c r="C778" s="1"/>
      <c r="D778" s="1"/>
      <c r="E778" s="1"/>
      <c r="F778" s="1"/>
      <c r="G778" s="1"/>
      <c r="H778" s="1"/>
      <c r="I778" s="1"/>
      <c r="J778" s="174"/>
      <c r="K778" s="1"/>
    </row>
    <row r="779" spans="1:11" ht="12.75">
      <c r="A779" s="1"/>
      <c r="B779" s="1"/>
      <c r="C779" s="1"/>
      <c r="D779" s="1"/>
      <c r="E779" s="1"/>
      <c r="F779" s="1"/>
      <c r="G779" s="1"/>
      <c r="H779" s="1"/>
      <c r="I779" s="1"/>
      <c r="J779" s="174"/>
      <c r="K779" s="1"/>
    </row>
    <row r="780" spans="1:11" ht="12.75">
      <c r="A780" s="1"/>
      <c r="B780" s="1"/>
      <c r="C780" s="1"/>
      <c r="D780" s="1"/>
      <c r="E780" s="1"/>
      <c r="F780" s="1"/>
      <c r="G780" s="1"/>
      <c r="H780" s="1"/>
      <c r="I780" s="1"/>
      <c r="J780" s="174"/>
      <c r="K780" s="1"/>
    </row>
    <row r="781" spans="1:11" ht="12.75">
      <c r="A781" s="1"/>
      <c r="B781" s="1"/>
      <c r="C781" s="1"/>
      <c r="D781" s="1"/>
      <c r="E781" s="1"/>
      <c r="F781" s="1"/>
      <c r="G781" s="1"/>
      <c r="H781" s="1"/>
      <c r="I781" s="1"/>
      <c r="J781" s="174"/>
      <c r="K781" s="1"/>
    </row>
    <row r="782" spans="1:11" ht="12.75">
      <c r="A782" s="1"/>
      <c r="B782" s="1"/>
      <c r="C782" s="1"/>
      <c r="D782" s="1"/>
      <c r="E782" s="1"/>
      <c r="F782" s="1"/>
      <c r="G782" s="1"/>
      <c r="H782" s="1"/>
      <c r="I782" s="1"/>
      <c r="J782" s="174"/>
      <c r="K782" s="1"/>
    </row>
    <row r="783" spans="1:11" ht="12.75">
      <c r="A783" s="1"/>
      <c r="B783" s="1"/>
      <c r="C783" s="1"/>
      <c r="D783" s="1"/>
      <c r="E783" s="1"/>
      <c r="F783" s="1"/>
      <c r="G783" s="1"/>
      <c r="H783" s="1"/>
      <c r="I783" s="1"/>
      <c r="J783" s="174"/>
      <c r="K783" s="1"/>
    </row>
    <row r="784" spans="1:11" ht="12.75">
      <c r="A784" s="1"/>
      <c r="B784" s="1"/>
      <c r="C784" s="1"/>
      <c r="D784" s="1"/>
      <c r="E784" s="1"/>
      <c r="F784" s="1"/>
      <c r="G784" s="1"/>
      <c r="H784" s="1"/>
      <c r="I784" s="1"/>
      <c r="J784" s="174"/>
      <c r="K784" s="1"/>
    </row>
    <row r="785" spans="1:11" ht="12.75">
      <c r="A785" s="1"/>
      <c r="B785" s="1"/>
      <c r="C785" s="1"/>
      <c r="D785" s="1"/>
      <c r="E785" s="1"/>
      <c r="F785" s="1"/>
      <c r="G785" s="1"/>
      <c r="H785" s="1"/>
      <c r="I785" s="1"/>
      <c r="J785" s="174"/>
      <c r="K785" s="1"/>
    </row>
    <row r="786" spans="1:11" ht="12.75">
      <c r="A786" s="1"/>
      <c r="B786" s="1"/>
      <c r="C786" s="1"/>
      <c r="D786" s="1"/>
      <c r="E786" s="1"/>
      <c r="F786" s="1"/>
      <c r="G786" s="1"/>
      <c r="H786" s="1"/>
      <c r="I786" s="1"/>
      <c r="J786" s="174"/>
      <c r="K786" s="1"/>
    </row>
    <row r="787" spans="1:11" ht="12.75">
      <c r="A787" s="1"/>
      <c r="B787" s="1"/>
      <c r="C787" s="1"/>
      <c r="D787" s="1"/>
      <c r="E787" s="1"/>
      <c r="F787" s="1"/>
      <c r="G787" s="1"/>
      <c r="H787" s="1"/>
      <c r="I787" s="1"/>
      <c r="J787" s="174"/>
      <c r="K787" s="1"/>
    </row>
    <row r="788" spans="1:11" ht="12.75">
      <c r="A788" s="1"/>
      <c r="B788" s="1"/>
      <c r="C788" s="1"/>
      <c r="D788" s="1"/>
      <c r="E788" s="1"/>
      <c r="F788" s="1"/>
      <c r="G788" s="1"/>
      <c r="H788" s="1"/>
      <c r="I788" s="1"/>
      <c r="J788" s="174"/>
      <c r="K788" s="1"/>
    </row>
    <row r="789" spans="1:11" ht="12.75">
      <c r="A789" s="1"/>
      <c r="B789" s="1"/>
      <c r="C789" s="1"/>
      <c r="D789" s="1"/>
      <c r="E789" s="1"/>
      <c r="F789" s="1"/>
      <c r="G789" s="1"/>
      <c r="H789" s="1"/>
      <c r="I789" s="1"/>
      <c r="J789" s="174"/>
      <c r="K789" s="1"/>
    </row>
    <row r="790" spans="1:11" ht="12.75">
      <c r="A790" s="1"/>
      <c r="B790" s="1"/>
      <c r="C790" s="1"/>
      <c r="D790" s="1"/>
      <c r="E790" s="1"/>
      <c r="F790" s="1"/>
      <c r="G790" s="1"/>
      <c r="H790" s="1"/>
      <c r="I790" s="1"/>
      <c r="J790" s="174"/>
      <c r="K790" s="1"/>
    </row>
    <row r="791" spans="1:11" ht="12.75">
      <c r="A791" s="1"/>
      <c r="B791" s="1"/>
      <c r="C791" s="1"/>
      <c r="D791" s="1"/>
      <c r="E791" s="1"/>
      <c r="F791" s="1"/>
      <c r="G791" s="1"/>
      <c r="H791" s="1"/>
      <c r="I791" s="1"/>
      <c r="J791" s="174"/>
      <c r="K791" s="1"/>
    </row>
    <row r="792" spans="1:11" ht="12.75">
      <c r="A792" s="1"/>
      <c r="B792" s="1"/>
      <c r="C792" s="1"/>
      <c r="D792" s="1"/>
      <c r="E792" s="1"/>
      <c r="F792" s="1"/>
      <c r="G792" s="1"/>
      <c r="H792" s="1"/>
      <c r="I792" s="1"/>
      <c r="J792" s="174"/>
      <c r="K792" s="1"/>
    </row>
    <row r="793" spans="1:11" ht="12.75">
      <c r="A793" s="1"/>
      <c r="B793" s="1"/>
      <c r="C793" s="1"/>
      <c r="D793" s="1"/>
      <c r="E793" s="1"/>
      <c r="F793" s="1"/>
      <c r="G793" s="1"/>
      <c r="H793" s="1"/>
      <c r="I793" s="1"/>
      <c r="J793" s="174"/>
      <c r="K793" s="1"/>
    </row>
    <row r="794" spans="1:11" ht="12.75">
      <c r="A794" s="1"/>
      <c r="B794" s="1"/>
      <c r="C794" s="1"/>
      <c r="D794" s="1"/>
      <c r="E794" s="1"/>
      <c r="F794" s="1"/>
      <c r="G794" s="1"/>
      <c r="H794" s="1"/>
      <c r="I794" s="1"/>
      <c r="J794" s="174"/>
      <c r="K794" s="1"/>
    </row>
    <row r="795" spans="1:11" ht="12.75">
      <c r="A795" s="1"/>
      <c r="B795" s="1"/>
      <c r="C795" s="1"/>
      <c r="D795" s="1"/>
      <c r="E795" s="1"/>
      <c r="F795" s="1"/>
      <c r="G795" s="1"/>
      <c r="H795" s="1"/>
      <c r="I795" s="1"/>
      <c r="J795" s="174"/>
      <c r="K795" s="1"/>
    </row>
    <row r="796" spans="1:11" ht="12.75">
      <c r="A796" s="1"/>
      <c r="B796" s="1"/>
      <c r="C796" s="1"/>
      <c r="D796" s="1"/>
      <c r="E796" s="1"/>
      <c r="F796" s="1"/>
      <c r="G796" s="1"/>
      <c r="H796" s="1"/>
      <c r="I796" s="1"/>
      <c r="J796" s="174"/>
      <c r="K796" s="1"/>
    </row>
    <row r="797" spans="1:11" ht="12.75">
      <c r="A797" s="1"/>
      <c r="B797" s="1"/>
      <c r="C797" s="1"/>
      <c r="D797" s="1"/>
      <c r="E797" s="1"/>
      <c r="F797" s="1"/>
      <c r="G797" s="1"/>
      <c r="H797" s="1"/>
      <c r="I797" s="1"/>
      <c r="J797" s="174"/>
      <c r="K797" s="1"/>
    </row>
    <row r="798" spans="1:11" ht="12.75">
      <c r="A798" s="1"/>
      <c r="B798" s="1"/>
      <c r="C798" s="1"/>
      <c r="D798" s="1"/>
      <c r="E798" s="1"/>
      <c r="F798" s="1"/>
      <c r="G798" s="1"/>
      <c r="H798" s="1"/>
      <c r="I798" s="1"/>
      <c r="J798" s="174"/>
      <c r="K798" s="1"/>
    </row>
    <row r="799" spans="1:11" ht="12.75">
      <c r="A799" s="1"/>
      <c r="B799" s="1"/>
      <c r="C799" s="1"/>
      <c r="D799" s="1"/>
      <c r="E799" s="1"/>
      <c r="F799" s="1"/>
      <c r="G799" s="1"/>
      <c r="H799" s="1"/>
      <c r="I799" s="1"/>
      <c r="J799" s="174"/>
      <c r="K799" s="1"/>
    </row>
    <row r="800" spans="1:11" ht="12.75">
      <c r="A800" s="1"/>
      <c r="B800" s="1"/>
      <c r="C800" s="1"/>
      <c r="D800" s="1"/>
      <c r="E800" s="1"/>
      <c r="F800" s="1"/>
      <c r="G800" s="1"/>
      <c r="H800" s="1"/>
      <c r="I800" s="1"/>
      <c r="J800" s="174"/>
      <c r="K800" s="1"/>
    </row>
    <row r="801" spans="1:11" ht="12.75">
      <c r="A801" s="1"/>
      <c r="B801" s="1"/>
      <c r="C801" s="1"/>
      <c r="D801" s="1"/>
      <c r="E801" s="1"/>
      <c r="F801" s="1"/>
      <c r="G801" s="1"/>
      <c r="H801" s="1"/>
      <c r="I801" s="1"/>
      <c r="J801" s="174"/>
      <c r="K801" s="1"/>
    </row>
    <row r="802" spans="1:11" ht="12.75">
      <c r="A802" s="1"/>
      <c r="B802" s="1"/>
      <c r="C802" s="1"/>
      <c r="D802" s="1"/>
      <c r="E802" s="1"/>
      <c r="F802" s="1"/>
      <c r="G802" s="1"/>
      <c r="H802" s="1"/>
      <c r="I802" s="1"/>
      <c r="J802" s="174"/>
      <c r="K802" s="1"/>
    </row>
    <row r="803" spans="1:11" ht="12.75">
      <c r="A803" s="1"/>
      <c r="B803" s="1"/>
      <c r="C803" s="1"/>
      <c r="D803" s="1"/>
      <c r="E803" s="1"/>
      <c r="F803" s="1"/>
      <c r="G803" s="1"/>
      <c r="H803" s="1"/>
      <c r="I803" s="1"/>
      <c r="J803" s="174"/>
      <c r="K803" s="1"/>
    </row>
    <row r="804" spans="1:11" ht="12.75">
      <c r="A804" s="1"/>
      <c r="B804" s="1"/>
      <c r="C804" s="1"/>
      <c r="D804" s="1"/>
      <c r="E804" s="1"/>
      <c r="F804" s="1"/>
      <c r="G804" s="1"/>
      <c r="H804" s="1"/>
      <c r="I804" s="1"/>
      <c r="J804" s="174"/>
      <c r="K804" s="1"/>
    </row>
    <row r="805" spans="1:11" ht="12.75">
      <c r="A805" s="1"/>
      <c r="B805" s="1"/>
      <c r="C805" s="1"/>
      <c r="D805" s="1"/>
      <c r="E805" s="1"/>
      <c r="F805" s="1"/>
      <c r="G805" s="1"/>
      <c r="H805" s="1"/>
      <c r="I805" s="1"/>
      <c r="J805" s="174"/>
      <c r="K805" s="1"/>
    </row>
    <row r="806" spans="1:11" ht="12.75">
      <c r="A806" s="1"/>
      <c r="B806" s="1"/>
      <c r="C806" s="1"/>
      <c r="D806" s="1"/>
      <c r="E806" s="1"/>
      <c r="F806" s="1"/>
      <c r="G806" s="1"/>
      <c r="H806" s="1"/>
      <c r="I806" s="1"/>
      <c r="J806" s="174"/>
      <c r="K806" s="1"/>
    </row>
    <row r="807" spans="1:11" ht="12.75">
      <c r="A807" s="1"/>
      <c r="B807" s="1"/>
      <c r="C807" s="1"/>
      <c r="D807" s="1"/>
      <c r="E807" s="1"/>
      <c r="F807" s="1"/>
      <c r="G807" s="1"/>
      <c r="H807" s="1"/>
      <c r="I807" s="1"/>
      <c r="J807" s="174"/>
      <c r="K807" s="1"/>
    </row>
    <row r="808" spans="1:11" ht="12.75">
      <c r="A808" s="1"/>
      <c r="B808" s="1"/>
      <c r="C808" s="1"/>
      <c r="D808" s="1"/>
      <c r="E808" s="1"/>
      <c r="F808" s="1"/>
      <c r="G808" s="1"/>
      <c r="H808" s="1"/>
      <c r="I808" s="1"/>
      <c r="J808" s="174"/>
      <c r="K808" s="1"/>
    </row>
    <row r="809" spans="1:11" ht="12.75">
      <c r="A809" s="1"/>
      <c r="B809" s="1"/>
      <c r="C809" s="1"/>
      <c r="D809" s="1"/>
      <c r="E809" s="1"/>
      <c r="F809" s="1"/>
      <c r="G809" s="1"/>
      <c r="H809" s="1"/>
      <c r="I809" s="1"/>
      <c r="J809" s="174"/>
      <c r="K809" s="1"/>
    </row>
    <row r="810" spans="1:11" ht="12.75">
      <c r="A810" s="1"/>
      <c r="B810" s="1"/>
      <c r="C810" s="1"/>
      <c r="D810" s="1"/>
      <c r="E810" s="1"/>
      <c r="F810" s="1"/>
      <c r="G810" s="1"/>
      <c r="H810" s="1"/>
      <c r="I810" s="1"/>
      <c r="J810" s="174"/>
      <c r="K810" s="1"/>
    </row>
    <row r="811" spans="1:11" ht="12.75">
      <c r="A811" s="1"/>
      <c r="B811" s="1"/>
      <c r="C811" s="1"/>
      <c r="D811" s="1"/>
      <c r="E811" s="1"/>
      <c r="F811" s="1"/>
      <c r="G811" s="1"/>
      <c r="H811" s="1"/>
      <c r="I811" s="1"/>
      <c r="J811" s="174"/>
      <c r="K811" s="1"/>
    </row>
    <row r="812" spans="1:11" ht="12.75">
      <c r="A812" s="1"/>
      <c r="B812" s="1"/>
      <c r="C812" s="1"/>
      <c r="D812" s="1"/>
      <c r="E812" s="1"/>
      <c r="F812" s="1"/>
      <c r="G812" s="1"/>
      <c r="H812" s="1"/>
      <c r="I812" s="1"/>
      <c r="J812" s="174"/>
      <c r="K812" s="1"/>
    </row>
    <row r="813" spans="1:11" ht="12.75">
      <c r="A813" s="1"/>
      <c r="B813" s="1"/>
      <c r="C813" s="1"/>
      <c r="D813" s="1"/>
      <c r="E813" s="1"/>
      <c r="F813" s="1"/>
      <c r="G813" s="1"/>
      <c r="H813" s="1"/>
      <c r="I813" s="1"/>
      <c r="J813" s="174"/>
      <c r="K813" s="1"/>
    </row>
    <row r="814" spans="1:11" ht="12.75">
      <c r="A814" s="1"/>
      <c r="B814" s="1"/>
      <c r="C814" s="1"/>
      <c r="D814" s="1"/>
      <c r="E814" s="1"/>
      <c r="F814" s="1"/>
      <c r="G814" s="1"/>
      <c r="H814" s="1"/>
      <c r="I814" s="1"/>
      <c r="J814" s="174"/>
      <c r="K814" s="1"/>
    </row>
    <row r="815" spans="1:11" ht="12.75">
      <c r="A815" s="1"/>
      <c r="B815" s="1"/>
      <c r="C815" s="1"/>
      <c r="D815" s="1"/>
      <c r="E815" s="1"/>
      <c r="F815" s="1"/>
      <c r="G815" s="1"/>
      <c r="H815" s="1"/>
      <c r="I815" s="1"/>
      <c r="J815" s="174"/>
      <c r="K815" s="1"/>
    </row>
    <row r="816" spans="1:11" ht="12.75">
      <c r="A816" s="1"/>
      <c r="B816" s="1"/>
      <c r="C816" s="1"/>
      <c r="D816" s="1"/>
      <c r="E816" s="1"/>
      <c r="F816" s="1"/>
      <c r="G816" s="1"/>
      <c r="H816" s="1"/>
      <c r="I816" s="1"/>
      <c r="J816" s="174"/>
      <c r="K816" s="1"/>
    </row>
    <row r="817" spans="1:11" ht="12.75">
      <c r="A817" s="1"/>
      <c r="B817" s="1"/>
      <c r="C817" s="1"/>
      <c r="D817" s="1"/>
      <c r="E817" s="1"/>
      <c r="F817" s="1"/>
      <c r="G817" s="1"/>
      <c r="H817" s="1"/>
      <c r="I817" s="1"/>
      <c r="J817" s="174"/>
      <c r="K817" s="1"/>
    </row>
    <row r="818" spans="1:11" ht="12.75">
      <c r="A818" s="1"/>
      <c r="B818" s="1"/>
      <c r="C818" s="1"/>
      <c r="D818" s="1"/>
      <c r="E818" s="1"/>
      <c r="F818" s="1"/>
      <c r="G818" s="1"/>
      <c r="H818" s="1"/>
      <c r="I818" s="1"/>
      <c r="J818" s="174"/>
      <c r="K818" s="1"/>
    </row>
    <row r="819" spans="1:11" ht="12.75">
      <c r="A819" s="1"/>
      <c r="B819" s="1"/>
      <c r="C819" s="1"/>
      <c r="D819" s="1"/>
      <c r="E819" s="1"/>
      <c r="F819" s="1"/>
      <c r="G819" s="1"/>
      <c r="H819" s="1"/>
      <c r="I819" s="1"/>
      <c r="J819" s="174"/>
      <c r="K819" s="1"/>
    </row>
    <row r="820" spans="1:11" ht="12.75">
      <c r="A820" s="1"/>
      <c r="B820" s="1"/>
      <c r="C820" s="1"/>
      <c r="D820" s="1"/>
      <c r="E820" s="1"/>
      <c r="F820" s="1"/>
      <c r="G820" s="1"/>
      <c r="H820" s="1"/>
      <c r="I820" s="1"/>
      <c r="J820" s="174"/>
      <c r="K820" s="1"/>
    </row>
    <row r="821" spans="1:11" ht="12.75">
      <c r="A821" s="1"/>
      <c r="B821" s="1"/>
      <c r="C821" s="1"/>
      <c r="D821" s="1"/>
      <c r="E821" s="1"/>
      <c r="F821" s="1"/>
      <c r="G821" s="1"/>
      <c r="H821" s="1"/>
      <c r="I821" s="1"/>
      <c r="J821" s="174"/>
      <c r="K821" s="1"/>
    </row>
    <row r="822" spans="1:11" ht="12.75">
      <c r="A822" s="1"/>
      <c r="B822" s="1"/>
      <c r="C822" s="1"/>
      <c r="D822" s="1"/>
      <c r="E822" s="1"/>
      <c r="F822" s="1"/>
      <c r="G822" s="1"/>
      <c r="H822" s="1"/>
      <c r="I822" s="1"/>
      <c r="J822" s="174"/>
      <c r="K822" s="1"/>
    </row>
    <row r="823" spans="1:11" ht="12.75">
      <c r="A823" s="1"/>
      <c r="B823" s="1"/>
      <c r="C823" s="1"/>
      <c r="D823" s="1"/>
      <c r="E823" s="1"/>
      <c r="F823" s="1"/>
      <c r="G823" s="1"/>
      <c r="H823" s="1"/>
      <c r="I823" s="1"/>
      <c r="J823" s="174"/>
      <c r="K823" s="1"/>
    </row>
    <row r="824" spans="1:11" ht="12.75">
      <c r="A824" s="1"/>
      <c r="B824" s="1"/>
      <c r="C824" s="1"/>
      <c r="D824" s="1"/>
      <c r="E824" s="1"/>
      <c r="F824" s="1"/>
      <c r="G824" s="1"/>
      <c r="H824" s="1"/>
      <c r="I824" s="1"/>
      <c r="J824" s="174"/>
      <c r="K824" s="1"/>
    </row>
    <row r="825" spans="1:11" ht="12.75">
      <c r="A825" s="1"/>
      <c r="B825" s="1"/>
      <c r="C825" s="1"/>
      <c r="D825" s="1"/>
      <c r="E825" s="1"/>
      <c r="F825" s="1"/>
      <c r="G825" s="1"/>
      <c r="H825" s="1"/>
      <c r="I825" s="1"/>
      <c r="J825" s="174"/>
      <c r="K825" s="1"/>
    </row>
    <row r="826" spans="1:11" ht="12.75">
      <c r="A826" s="1"/>
      <c r="B826" s="1"/>
      <c r="C826" s="1"/>
      <c r="D826" s="1"/>
      <c r="E826" s="1"/>
      <c r="F826" s="1"/>
      <c r="G826" s="1"/>
      <c r="H826" s="1"/>
      <c r="I826" s="1"/>
      <c r="J826" s="174"/>
      <c r="K826" s="1"/>
    </row>
    <row r="827" spans="1:11" ht="12.75">
      <c r="A827" s="1"/>
      <c r="B827" s="1"/>
      <c r="C827" s="1"/>
      <c r="D827" s="1"/>
      <c r="E827" s="1"/>
      <c r="F827" s="1"/>
      <c r="G827" s="1"/>
      <c r="H827" s="1"/>
      <c r="I827" s="1"/>
      <c r="J827" s="174"/>
      <c r="K827" s="1"/>
    </row>
    <row r="828" spans="1:11" ht="12.75">
      <c r="A828" s="1"/>
      <c r="B828" s="1"/>
      <c r="C828" s="1"/>
      <c r="D828" s="1"/>
      <c r="E828" s="1"/>
      <c r="F828" s="1"/>
      <c r="G828" s="1"/>
      <c r="H828" s="1"/>
      <c r="I828" s="1"/>
      <c r="J828" s="174"/>
      <c r="K828" s="1"/>
    </row>
    <row r="829" spans="1:11" ht="12.75">
      <c r="A829" s="1"/>
      <c r="B829" s="1"/>
      <c r="C829" s="1"/>
      <c r="D829" s="1"/>
      <c r="E829" s="1"/>
      <c r="F829" s="1"/>
      <c r="G829" s="1"/>
      <c r="H829" s="1"/>
      <c r="I829" s="1"/>
      <c r="J829" s="174"/>
      <c r="K829" s="1"/>
    </row>
    <row r="830" spans="1:11" ht="12.75">
      <c r="A830" s="1"/>
      <c r="B830" s="1"/>
      <c r="C830" s="1"/>
      <c r="D830" s="1"/>
      <c r="E830" s="1"/>
      <c r="F830" s="1"/>
      <c r="G830" s="1"/>
      <c r="H830" s="1"/>
      <c r="I830" s="1"/>
      <c r="J830" s="174"/>
      <c r="K830" s="1"/>
    </row>
    <row r="831" spans="1:11" ht="12.75">
      <c r="A831" s="1"/>
      <c r="B831" s="1"/>
      <c r="C831" s="1"/>
      <c r="D831" s="1"/>
      <c r="E831" s="1"/>
      <c r="F831" s="1"/>
      <c r="G831" s="1"/>
      <c r="H831" s="1"/>
      <c r="I831" s="1"/>
      <c r="J831" s="174"/>
      <c r="K831" s="1"/>
    </row>
    <row r="832" spans="1:11" ht="12.75">
      <c r="A832" s="1"/>
      <c r="B832" s="1"/>
      <c r="C832" s="1"/>
      <c r="D832" s="1"/>
      <c r="E832" s="1"/>
      <c r="F832" s="1"/>
      <c r="G832" s="1"/>
      <c r="H832" s="1"/>
      <c r="I832" s="1"/>
      <c r="J832" s="174"/>
      <c r="K832" s="1"/>
    </row>
    <row r="833" spans="1:11" ht="12.75">
      <c r="A833" s="1"/>
      <c r="B833" s="1"/>
      <c r="C833" s="1"/>
      <c r="D833" s="1"/>
      <c r="E833" s="1"/>
      <c r="F833" s="1"/>
      <c r="G833" s="1"/>
      <c r="H833" s="1"/>
      <c r="I833" s="1"/>
      <c r="J833" s="174"/>
      <c r="K833" s="1"/>
    </row>
    <row r="834" spans="1:11" ht="12.75">
      <c r="A834" s="1"/>
      <c r="B834" s="1"/>
      <c r="C834" s="1"/>
      <c r="D834" s="1"/>
      <c r="E834" s="1"/>
      <c r="F834" s="1"/>
      <c r="G834" s="1"/>
      <c r="H834" s="1"/>
      <c r="I834" s="1"/>
      <c r="J834" s="174"/>
      <c r="K834" s="1"/>
    </row>
    <row r="835" spans="1:11" ht="12.75">
      <c r="A835" s="1"/>
      <c r="B835" s="1"/>
      <c r="C835" s="1"/>
      <c r="D835" s="1"/>
      <c r="E835" s="1"/>
      <c r="F835" s="1"/>
      <c r="G835" s="1"/>
      <c r="H835" s="1"/>
      <c r="I835" s="1"/>
      <c r="J835" s="174"/>
      <c r="K835" s="1"/>
    </row>
    <row r="836" spans="1:11" ht="12.75">
      <c r="A836" s="1"/>
      <c r="B836" s="1"/>
      <c r="C836" s="1"/>
      <c r="D836" s="1"/>
      <c r="E836" s="1"/>
      <c r="F836" s="1"/>
      <c r="G836" s="1"/>
      <c r="H836" s="1"/>
      <c r="I836" s="1"/>
      <c r="J836" s="174"/>
      <c r="K836" s="1"/>
    </row>
    <row r="837" spans="1:11" ht="12.75">
      <c r="A837" s="1"/>
      <c r="B837" s="1"/>
      <c r="C837" s="1"/>
      <c r="D837" s="1"/>
      <c r="E837" s="1"/>
      <c r="F837" s="1"/>
      <c r="G837" s="1"/>
      <c r="H837" s="1"/>
      <c r="I837" s="1"/>
      <c r="J837" s="174"/>
      <c r="K837" s="1"/>
    </row>
    <row r="838" spans="1:11" ht="12.75">
      <c r="A838" s="1"/>
      <c r="B838" s="1"/>
      <c r="C838" s="1"/>
      <c r="D838" s="1"/>
      <c r="E838" s="1"/>
      <c r="F838" s="1"/>
      <c r="G838" s="1"/>
      <c r="H838" s="1"/>
      <c r="I838" s="1"/>
      <c r="J838" s="174"/>
      <c r="K838" s="1"/>
    </row>
    <row r="839" spans="1:11" ht="12.75">
      <c r="A839" s="1"/>
      <c r="B839" s="1"/>
      <c r="C839" s="1"/>
      <c r="D839" s="1"/>
      <c r="E839" s="1"/>
      <c r="F839" s="1"/>
      <c r="G839" s="1"/>
      <c r="H839" s="1"/>
      <c r="I839" s="1"/>
      <c r="J839" s="174"/>
      <c r="K839" s="1"/>
    </row>
    <row r="840" spans="1:11" ht="12.75">
      <c r="A840" s="1"/>
      <c r="B840" s="1"/>
      <c r="C840" s="1"/>
      <c r="D840" s="1"/>
      <c r="E840" s="1"/>
      <c r="F840" s="1"/>
      <c r="G840" s="1"/>
      <c r="H840" s="1"/>
      <c r="I840" s="1"/>
      <c r="J840" s="174"/>
      <c r="K840" s="1"/>
    </row>
    <row r="841" spans="1:11" ht="12.75">
      <c r="A841" s="1"/>
      <c r="B841" s="1"/>
      <c r="C841" s="1"/>
      <c r="D841" s="1"/>
      <c r="E841" s="1"/>
      <c r="F841" s="1"/>
      <c r="G841" s="1"/>
      <c r="H841" s="1"/>
      <c r="I841" s="1"/>
      <c r="J841" s="174"/>
      <c r="K841" s="1"/>
    </row>
    <row r="842" spans="1:11" ht="12.75">
      <c r="A842" s="1"/>
      <c r="B842" s="1"/>
      <c r="C842" s="1"/>
      <c r="D842" s="1"/>
      <c r="E842" s="1"/>
      <c r="F842" s="1"/>
      <c r="G842" s="1"/>
      <c r="H842" s="1"/>
      <c r="I842" s="1"/>
      <c r="J842" s="174"/>
      <c r="K842" s="1"/>
    </row>
    <row r="843" spans="1:11" ht="12.75">
      <c r="A843" s="1"/>
      <c r="B843" s="1"/>
      <c r="C843" s="1"/>
      <c r="D843" s="1"/>
      <c r="E843" s="1"/>
      <c r="F843" s="1"/>
      <c r="G843" s="1"/>
      <c r="H843" s="1"/>
      <c r="I843" s="1"/>
      <c r="J843" s="174"/>
      <c r="K843" s="1"/>
    </row>
    <row r="844" spans="1:11" ht="12.75">
      <c r="A844" s="1"/>
      <c r="B844" s="1"/>
      <c r="C844" s="1"/>
      <c r="D844" s="1"/>
      <c r="E844" s="1"/>
      <c r="F844" s="1"/>
      <c r="G844" s="1"/>
      <c r="H844" s="1"/>
      <c r="I844" s="1"/>
      <c r="J844" s="174"/>
      <c r="K844" s="1"/>
    </row>
    <row r="845" spans="1:11" ht="12.75">
      <c r="A845" s="1"/>
      <c r="B845" s="1"/>
      <c r="C845" s="1"/>
      <c r="D845" s="1"/>
      <c r="E845" s="1"/>
      <c r="F845" s="1"/>
      <c r="G845" s="1"/>
      <c r="H845" s="1"/>
      <c r="I845" s="1"/>
      <c r="J845" s="174"/>
      <c r="K845" s="1"/>
    </row>
    <row r="846" spans="1:11" ht="12.75">
      <c r="A846" s="1"/>
      <c r="B846" s="1"/>
      <c r="C846" s="1"/>
      <c r="D846" s="1"/>
      <c r="E846" s="1"/>
      <c r="F846" s="1"/>
      <c r="G846" s="1"/>
      <c r="H846" s="1"/>
      <c r="I846" s="1"/>
      <c r="J846" s="174"/>
      <c r="K846" s="1"/>
    </row>
    <row r="847" spans="1:11" ht="12.75">
      <c r="A847" s="1"/>
      <c r="B847" s="1"/>
      <c r="C847" s="1"/>
      <c r="D847" s="1"/>
      <c r="E847" s="1"/>
      <c r="F847" s="1"/>
      <c r="G847" s="1"/>
      <c r="H847" s="1"/>
      <c r="I847" s="1"/>
      <c r="J847" s="174"/>
      <c r="K847" s="1"/>
    </row>
    <row r="848" spans="1:11" ht="12.75">
      <c r="A848" s="1"/>
      <c r="B848" s="1"/>
      <c r="C848" s="1"/>
      <c r="D848" s="1"/>
      <c r="E848" s="1"/>
      <c r="F848" s="1"/>
      <c r="G848" s="1"/>
      <c r="H848" s="1"/>
      <c r="I848" s="1"/>
      <c r="J848" s="174"/>
      <c r="K848" s="1"/>
    </row>
    <row r="849" spans="1:11" ht="12.75">
      <c r="A849" s="1"/>
      <c r="B849" s="1"/>
      <c r="C849" s="1"/>
      <c r="D849" s="1"/>
      <c r="E849" s="1"/>
      <c r="F849" s="1"/>
      <c r="G849" s="1"/>
      <c r="H849" s="1"/>
      <c r="I849" s="1"/>
      <c r="J849" s="174"/>
      <c r="K849" s="1"/>
    </row>
    <row r="850" spans="1:11" ht="12.75">
      <c r="A850" s="1"/>
      <c r="B850" s="1"/>
      <c r="C850" s="1"/>
      <c r="D850" s="1"/>
      <c r="E850" s="1"/>
      <c r="F850" s="1"/>
      <c r="G850" s="1"/>
      <c r="H850" s="1"/>
      <c r="I850" s="1"/>
      <c r="J850" s="174"/>
      <c r="K850" s="1"/>
    </row>
    <row r="851" spans="1:11" ht="12.75">
      <c r="A851" s="1"/>
      <c r="B851" s="1"/>
      <c r="C851" s="1"/>
      <c r="D851" s="1"/>
      <c r="E851" s="1"/>
      <c r="F851" s="1"/>
      <c r="G851" s="1"/>
      <c r="H851" s="1"/>
      <c r="I851" s="1"/>
      <c r="J851" s="174"/>
      <c r="K851" s="1"/>
    </row>
    <row r="852" spans="1:11" ht="12.75">
      <c r="A852" s="1"/>
      <c r="B852" s="1"/>
      <c r="C852" s="1"/>
      <c r="D852" s="1"/>
      <c r="E852" s="1"/>
      <c r="F852" s="1"/>
      <c r="G852" s="1"/>
      <c r="H852" s="1"/>
      <c r="I852" s="1"/>
      <c r="J852" s="174"/>
      <c r="K852" s="1"/>
    </row>
    <row r="853" spans="1:11" ht="12.75">
      <c r="A853" s="1"/>
      <c r="B853" s="1"/>
      <c r="C853" s="1"/>
      <c r="D853" s="1"/>
      <c r="E853" s="1"/>
      <c r="F853" s="1"/>
      <c r="G853" s="1"/>
      <c r="H853" s="1"/>
      <c r="I853" s="1"/>
      <c r="J853" s="174"/>
      <c r="K853" s="1"/>
    </row>
    <row r="854" spans="1:11" ht="12.75">
      <c r="A854" s="1"/>
      <c r="B854" s="1"/>
      <c r="C854" s="1"/>
      <c r="D854" s="1"/>
      <c r="E854" s="1"/>
      <c r="F854" s="1"/>
      <c r="G854" s="1"/>
      <c r="H854" s="1"/>
      <c r="I854" s="1"/>
      <c r="J854" s="174"/>
      <c r="K854" s="1"/>
    </row>
    <row r="855" spans="1:11" ht="12.75">
      <c r="A855" s="1"/>
      <c r="B855" s="1"/>
      <c r="C855" s="1"/>
      <c r="D855" s="1"/>
      <c r="E855" s="1"/>
      <c r="F855" s="1"/>
      <c r="G855" s="1"/>
      <c r="H855" s="1"/>
      <c r="I855" s="1"/>
      <c r="J855" s="174"/>
      <c r="K855" s="1"/>
    </row>
    <row r="856" spans="1:11" ht="12.75">
      <c r="A856" s="1"/>
      <c r="B856" s="1"/>
      <c r="C856" s="1"/>
      <c r="D856" s="1"/>
      <c r="E856" s="1"/>
      <c r="F856" s="1"/>
      <c r="G856" s="1"/>
      <c r="H856" s="1"/>
      <c r="I856" s="1"/>
      <c r="J856" s="174"/>
      <c r="K856" s="1"/>
    </row>
    <row r="857" spans="1:11" ht="12.75">
      <c r="A857" s="1"/>
      <c r="B857" s="1"/>
      <c r="C857" s="1"/>
      <c r="D857" s="1"/>
      <c r="E857" s="1"/>
      <c r="F857" s="1"/>
      <c r="G857" s="1"/>
      <c r="H857" s="1"/>
      <c r="I857" s="1"/>
      <c r="J857" s="174"/>
      <c r="K857" s="1"/>
    </row>
    <row r="858" spans="1:11" ht="12.75">
      <c r="A858" s="1"/>
      <c r="B858" s="1"/>
      <c r="C858" s="1"/>
      <c r="D858" s="1"/>
      <c r="E858" s="1"/>
      <c r="F858" s="1"/>
      <c r="G858" s="1"/>
      <c r="H858" s="1"/>
      <c r="I858" s="1"/>
      <c r="J858" s="174"/>
      <c r="K858" s="1"/>
    </row>
    <row r="859" spans="1:11" ht="12.75">
      <c r="A859" s="1"/>
      <c r="B859" s="1"/>
      <c r="C859" s="1"/>
      <c r="D859" s="1"/>
      <c r="E859" s="1"/>
      <c r="F859" s="1"/>
      <c r="G859" s="1"/>
      <c r="H859" s="1"/>
      <c r="I859" s="1"/>
      <c r="J859" s="174"/>
      <c r="K859" s="1"/>
    </row>
    <row r="860" spans="1:11" ht="12.75">
      <c r="A860" s="1"/>
      <c r="B860" s="1"/>
      <c r="C860" s="1"/>
      <c r="D860" s="1"/>
      <c r="E860" s="1"/>
      <c r="F860" s="1"/>
      <c r="G860" s="1"/>
      <c r="H860" s="1"/>
      <c r="I860" s="1"/>
      <c r="J860" s="174"/>
      <c r="K860" s="1"/>
    </row>
    <row r="861" spans="1:11" ht="12.75">
      <c r="A861" s="1"/>
      <c r="B861" s="1"/>
      <c r="C861" s="1"/>
      <c r="D861" s="1"/>
      <c r="E861" s="1"/>
      <c r="F861" s="1"/>
      <c r="G861" s="1"/>
      <c r="H861" s="1"/>
      <c r="I861" s="1"/>
      <c r="J861" s="174"/>
      <c r="K861" s="1"/>
    </row>
    <row r="862" spans="1:11" ht="12.75">
      <c r="A862" s="1"/>
      <c r="B862" s="1"/>
      <c r="C862" s="1"/>
      <c r="D862" s="1"/>
      <c r="E862" s="1"/>
      <c r="F862" s="1"/>
      <c r="G862" s="1"/>
      <c r="H862" s="1"/>
      <c r="I862" s="1"/>
      <c r="J862" s="174"/>
      <c r="K862" s="1"/>
    </row>
    <row r="863" spans="1:11" ht="12.75">
      <c r="A863" s="1"/>
      <c r="B863" s="1"/>
      <c r="C863" s="1"/>
      <c r="D863" s="1"/>
      <c r="E863" s="1"/>
      <c r="F863" s="1"/>
      <c r="G863" s="1"/>
      <c r="H863" s="1"/>
      <c r="I863" s="1"/>
      <c r="J863" s="174"/>
      <c r="K863" s="1"/>
    </row>
    <row r="864" spans="1:11" ht="12.75">
      <c r="A864" s="1"/>
      <c r="B864" s="1"/>
      <c r="C864" s="1"/>
      <c r="D864" s="1"/>
      <c r="E864" s="1"/>
      <c r="F864" s="1"/>
      <c r="G864" s="1"/>
      <c r="H864" s="1"/>
      <c r="I864" s="1"/>
      <c r="J864" s="174"/>
      <c r="K864" s="1"/>
    </row>
    <row r="865" spans="1:11" ht="12.75">
      <c r="A865" s="1"/>
      <c r="B865" s="1"/>
      <c r="C865" s="1"/>
      <c r="D865" s="1"/>
      <c r="E865" s="1"/>
      <c r="F865" s="1"/>
      <c r="G865" s="1"/>
      <c r="H865" s="1"/>
      <c r="I865" s="1"/>
      <c r="J865" s="174"/>
      <c r="K865" s="1"/>
    </row>
    <row r="866" spans="1:11" ht="12.75">
      <c r="A866" s="1"/>
      <c r="B866" s="1"/>
      <c r="C866" s="1"/>
      <c r="D866" s="1"/>
      <c r="E866" s="1"/>
      <c r="F866" s="1"/>
      <c r="G866" s="1"/>
      <c r="H866" s="1"/>
      <c r="I866" s="1"/>
      <c r="J866" s="174"/>
      <c r="K866" s="1"/>
    </row>
    <row r="867" spans="1:11" ht="12.75">
      <c r="A867" s="1"/>
      <c r="B867" s="1"/>
      <c r="C867" s="1"/>
      <c r="D867" s="1"/>
      <c r="E867" s="1"/>
      <c r="F867" s="1"/>
      <c r="G867" s="1"/>
      <c r="H867" s="1"/>
      <c r="I867" s="1"/>
      <c r="J867" s="174"/>
      <c r="K867" s="1"/>
    </row>
    <row r="868" spans="1:11" ht="12.75">
      <c r="A868" s="1"/>
      <c r="B868" s="1"/>
      <c r="C868" s="1"/>
      <c r="D868" s="1"/>
      <c r="E868" s="1"/>
      <c r="F868" s="1"/>
      <c r="G868" s="1"/>
      <c r="H868" s="1"/>
      <c r="I868" s="1"/>
      <c r="J868" s="174"/>
      <c r="K868" s="1"/>
    </row>
    <row r="869" spans="1:11" ht="12.75">
      <c r="A869" s="1"/>
      <c r="B869" s="1"/>
      <c r="C869" s="1"/>
      <c r="D869" s="1"/>
      <c r="E869" s="1"/>
      <c r="F869" s="1"/>
      <c r="G869" s="1"/>
      <c r="H869" s="1"/>
      <c r="I869" s="1"/>
      <c r="J869" s="174"/>
      <c r="K869" s="1"/>
    </row>
    <row r="870" spans="1:11" ht="12.75">
      <c r="A870" s="1"/>
      <c r="B870" s="1"/>
      <c r="C870" s="1"/>
      <c r="D870" s="1"/>
      <c r="E870" s="1"/>
      <c r="F870" s="1"/>
      <c r="G870" s="1"/>
      <c r="H870" s="1"/>
      <c r="I870" s="1"/>
      <c r="J870" s="174"/>
      <c r="K870" s="1"/>
    </row>
    <row r="871" spans="1:11" ht="12.75">
      <c r="A871" s="1"/>
      <c r="B871" s="1"/>
      <c r="C871" s="1"/>
      <c r="D871" s="1"/>
      <c r="E871" s="1"/>
      <c r="F871" s="1"/>
      <c r="G871" s="1"/>
      <c r="H871" s="1"/>
      <c r="I871" s="1"/>
      <c r="J871" s="174"/>
      <c r="K871" s="1"/>
    </row>
    <row r="872" spans="1:11" ht="12.75">
      <c r="A872" s="1"/>
      <c r="B872" s="1"/>
      <c r="C872" s="1"/>
      <c r="D872" s="1"/>
      <c r="E872" s="1"/>
      <c r="F872" s="1"/>
      <c r="G872" s="1"/>
      <c r="H872" s="1"/>
      <c r="I872" s="1"/>
      <c r="J872" s="174"/>
      <c r="K872" s="1"/>
    </row>
    <row r="873" spans="1:11" ht="12.75">
      <c r="A873" s="1"/>
      <c r="B873" s="1"/>
      <c r="C873" s="1"/>
      <c r="D873" s="1"/>
      <c r="E873" s="1"/>
      <c r="F873" s="1"/>
      <c r="G873" s="1"/>
      <c r="H873" s="1"/>
      <c r="I873" s="1"/>
      <c r="J873" s="174"/>
      <c r="K873" s="1"/>
    </row>
    <row r="874" spans="1:11" ht="12.75">
      <c r="A874" s="1"/>
      <c r="B874" s="1"/>
      <c r="C874" s="1"/>
      <c r="D874" s="1"/>
      <c r="E874" s="1"/>
      <c r="F874" s="1"/>
      <c r="G874" s="1"/>
      <c r="H874" s="1"/>
      <c r="I874" s="1"/>
      <c r="J874" s="174"/>
      <c r="K874" s="1"/>
    </row>
    <row r="875" spans="1:11" ht="12.75">
      <c r="A875" s="1"/>
      <c r="B875" s="1"/>
      <c r="C875" s="1"/>
      <c r="D875" s="1"/>
      <c r="E875" s="1"/>
      <c r="F875" s="1"/>
      <c r="G875" s="1"/>
      <c r="H875" s="1"/>
      <c r="I875" s="1"/>
      <c r="J875" s="174"/>
      <c r="K875" s="1"/>
    </row>
    <row r="876" spans="1:11" ht="12.75">
      <c r="A876" s="1"/>
      <c r="B876" s="1"/>
      <c r="C876" s="1"/>
      <c r="D876" s="1"/>
      <c r="E876" s="1"/>
      <c r="F876" s="1"/>
      <c r="G876" s="1"/>
      <c r="H876" s="1"/>
      <c r="I876" s="1"/>
      <c r="J876" s="174"/>
      <c r="K876" s="1"/>
    </row>
    <row r="877" spans="1:11" ht="12.75">
      <c r="A877" s="1"/>
      <c r="B877" s="1"/>
      <c r="C877" s="1"/>
      <c r="D877" s="1"/>
      <c r="E877" s="1"/>
      <c r="F877" s="1"/>
      <c r="G877" s="1"/>
      <c r="H877" s="1"/>
      <c r="I877" s="1"/>
      <c r="J877" s="174"/>
      <c r="K877" s="1"/>
    </row>
    <row r="878" spans="1:11" ht="12.75">
      <c r="A878" s="1"/>
      <c r="B878" s="1"/>
      <c r="C878" s="1"/>
      <c r="D878" s="1"/>
      <c r="E878" s="1"/>
      <c r="F878" s="1"/>
      <c r="G878" s="1"/>
      <c r="H878" s="1"/>
      <c r="I878" s="1"/>
      <c r="J878" s="174"/>
      <c r="K878" s="1"/>
    </row>
    <row r="879" spans="1:11" ht="12.75">
      <c r="A879" s="1"/>
      <c r="B879" s="1"/>
      <c r="C879" s="1"/>
      <c r="D879" s="1"/>
      <c r="E879" s="1"/>
      <c r="F879" s="1"/>
      <c r="G879" s="1"/>
      <c r="H879" s="1"/>
      <c r="I879" s="1"/>
      <c r="J879" s="174"/>
      <c r="K879" s="1"/>
    </row>
    <row r="880" spans="1:11" ht="12.75">
      <c r="A880" s="1"/>
      <c r="B880" s="1"/>
      <c r="C880" s="1"/>
      <c r="D880" s="1"/>
      <c r="E880" s="1"/>
      <c r="F880" s="1"/>
      <c r="G880" s="1"/>
      <c r="H880" s="1"/>
      <c r="I880" s="1"/>
      <c r="J880" s="174"/>
      <c r="K880" s="1"/>
    </row>
    <row r="881" spans="1:11" ht="12.75">
      <c r="A881" s="1"/>
      <c r="B881" s="1"/>
      <c r="C881" s="1"/>
      <c r="D881" s="1"/>
      <c r="E881" s="1"/>
      <c r="F881" s="1"/>
      <c r="G881" s="1"/>
      <c r="H881" s="1"/>
      <c r="I881" s="1"/>
      <c r="J881" s="174"/>
      <c r="K881" s="1"/>
    </row>
    <row r="882" spans="1:11" ht="12.75">
      <c r="A882" s="1"/>
      <c r="B882" s="1"/>
      <c r="C882" s="1"/>
      <c r="D882" s="1"/>
      <c r="E882" s="1"/>
      <c r="F882" s="1"/>
      <c r="G882" s="1"/>
      <c r="H882" s="1"/>
      <c r="I882" s="1"/>
      <c r="J882" s="174"/>
      <c r="K882" s="1"/>
    </row>
    <row r="883" spans="1:11" ht="12.75">
      <c r="A883" s="1"/>
      <c r="B883" s="1"/>
      <c r="C883" s="1"/>
      <c r="D883" s="1"/>
      <c r="E883" s="1"/>
      <c r="F883" s="1"/>
      <c r="G883" s="1"/>
      <c r="H883" s="1"/>
      <c r="I883" s="1"/>
      <c r="J883" s="174"/>
      <c r="K883" s="1"/>
    </row>
    <row r="884" spans="1:11" ht="12.75">
      <c r="A884" s="1"/>
      <c r="B884" s="1"/>
      <c r="C884" s="1"/>
      <c r="D884" s="1"/>
      <c r="E884" s="1"/>
      <c r="F884" s="1"/>
      <c r="G884" s="1"/>
      <c r="H884" s="1"/>
      <c r="I884" s="1"/>
      <c r="J884" s="174"/>
      <c r="K884" s="1"/>
    </row>
    <row r="885" spans="1:11" ht="12.75">
      <c r="A885" s="1"/>
      <c r="B885" s="1"/>
      <c r="C885" s="1"/>
      <c r="D885" s="1"/>
      <c r="E885" s="1"/>
      <c r="F885" s="1"/>
      <c r="G885" s="1"/>
      <c r="H885" s="1"/>
      <c r="I885" s="1"/>
      <c r="J885" s="174"/>
      <c r="K885" s="1"/>
    </row>
    <row r="886" spans="1:11" ht="12.75">
      <c r="A886" s="1"/>
      <c r="B886" s="1"/>
      <c r="C886" s="1"/>
      <c r="D886" s="1"/>
      <c r="E886" s="1"/>
      <c r="F886" s="1"/>
      <c r="G886" s="1"/>
      <c r="H886" s="1"/>
      <c r="I886" s="1"/>
      <c r="J886" s="174"/>
      <c r="K886" s="1"/>
    </row>
    <row r="887" spans="1:11" ht="12.75">
      <c r="A887" s="1"/>
      <c r="B887" s="1"/>
      <c r="C887" s="1"/>
      <c r="D887" s="1"/>
      <c r="E887" s="1"/>
      <c r="F887" s="1"/>
      <c r="G887" s="1"/>
      <c r="H887" s="1"/>
      <c r="I887" s="1"/>
      <c r="J887" s="174"/>
      <c r="K887" s="1"/>
    </row>
    <row r="888" spans="1:11" ht="12.75">
      <c r="A888" s="1"/>
      <c r="B888" s="1"/>
      <c r="C888" s="1"/>
      <c r="D888" s="1"/>
      <c r="E888" s="1"/>
      <c r="F888" s="1"/>
      <c r="G888" s="1"/>
      <c r="H888" s="1"/>
      <c r="I888" s="1"/>
      <c r="J888" s="174"/>
      <c r="K888" s="1"/>
    </row>
    <row r="889" spans="1:11" ht="12.75">
      <c r="A889" s="1"/>
      <c r="B889" s="1"/>
      <c r="C889" s="1"/>
      <c r="D889" s="1"/>
      <c r="E889" s="1"/>
      <c r="F889" s="1"/>
      <c r="G889" s="1"/>
      <c r="H889" s="1"/>
      <c r="I889" s="1"/>
      <c r="J889" s="174"/>
      <c r="K889" s="1"/>
    </row>
    <row r="890" spans="1:11" ht="12.75">
      <c r="A890" s="1"/>
      <c r="B890" s="1"/>
      <c r="C890" s="1"/>
      <c r="D890" s="1"/>
      <c r="E890" s="1"/>
      <c r="F890" s="1"/>
      <c r="G890" s="1"/>
      <c r="H890" s="1"/>
      <c r="I890" s="1"/>
      <c r="J890" s="174"/>
      <c r="K890" s="1"/>
    </row>
    <row r="891" spans="1:11" ht="12.75">
      <c r="A891" s="1"/>
      <c r="B891" s="1"/>
      <c r="C891" s="1"/>
      <c r="D891" s="1"/>
      <c r="E891" s="1"/>
      <c r="F891" s="1"/>
      <c r="G891" s="1"/>
      <c r="H891" s="1"/>
      <c r="I891" s="1"/>
      <c r="J891" s="174"/>
      <c r="K891" s="1"/>
    </row>
    <row r="892" spans="1:11" ht="12.75">
      <c r="A892" s="1"/>
      <c r="B892" s="1"/>
      <c r="C892" s="1"/>
      <c r="D892" s="1"/>
      <c r="E892" s="1"/>
      <c r="F892" s="1"/>
      <c r="G892" s="1"/>
      <c r="H892" s="1"/>
      <c r="I892" s="1"/>
      <c r="J892" s="174"/>
      <c r="K892" s="1"/>
    </row>
    <row r="893" spans="1:11" ht="12.75">
      <c r="A893" s="1"/>
      <c r="B893" s="1"/>
      <c r="C893" s="1"/>
      <c r="D893" s="1"/>
      <c r="E893" s="1"/>
      <c r="F893" s="1"/>
      <c r="G893" s="1"/>
      <c r="H893" s="1"/>
      <c r="I893" s="1"/>
      <c r="J893" s="174"/>
      <c r="K893" s="1"/>
    </row>
    <row r="894" spans="1:11" ht="12.75">
      <c r="A894" s="1"/>
      <c r="B894" s="1"/>
      <c r="C894" s="1"/>
      <c r="D894" s="1"/>
      <c r="E894" s="1"/>
      <c r="F894" s="1"/>
      <c r="G894" s="1"/>
      <c r="H894" s="1"/>
      <c r="I894" s="1"/>
      <c r="J894" s="174"/>
      <c r="K894" s="1"/>
    </row>
    <row r="895" spans="1:11" ht="12.75">
      <c r="A895" s="1"/>
      <c r="B895" s="1"/>
      <c r="C895" s="1"/>
      <c r="D895" s="1"/>
      <c r="E895" s="1"/>
      <c r="F895" s="1"/>
      <c r="G895" s="1"/>
      <c r="H895" s="1"/>
      <c r="I895" s="1"/>
      <c r="J895" s="174"/>
      <c r="K895" s="1"/>
    </row>
    <row r="896" spans="1:11" ht="12.75">
      <c r="A896" s="1"/>
      <c r="B896" s="1"/>
      <c r="C896" s="1"/>
      <c r="D896" s="1"/>
      <c r="E896" s="1"/>
      <c r="F896" s="1"/>
      <c r="G896" s="1"/>
      <c r="H896" s="1"/>
      <c r="I896" s="1"/>
      <c r="J896" s="174"/>
      <c r="K896" s="1"/>
    </row>
    <row r="897" spans="1:11" ht="12.75">
      <c r="A897" s="1"/>
      <c r="B897" s="1"/>
      <c r="C897" s="1"/>
      <c r="D897" s="1"/>
      <c r="E897" s="1"/>
      <c r="F897" s="1"/>
      <c r="G897" s="1"/>
      <c r="H897" s="1"/>
      <c r="I897" s="1"/>
      <c r="J897" s="174"/>
      <c r="K897" s="1"/>
    </row>
    <row r="898" spans="1:11" ht="12.75">
      <c r="A898" s="1"/>
      <c r="B898" s="1"/>
      <c r="C898" s="1"/>
      <c r="D898" s="1"/>
      <c r="E898" s="1"/>
      <c r="F898" s="1"/>
      <c r="G898" s="1"/>
      <c r="H898" s="1"/>
      <c r="I898" s="1"/>
      <c r="J898" s="174"/>
      <c r="K898" s="1"/>
    </row>
    <row r="899" spans="1:11" ht="12.75">
      <c r="A899" s="1"/>
      <c r="B899" s="1"/>
      <c r="C899" s="1"/>
      <c r="D899" s="1"/>
      <c r="E899" s="1"/>
      <c r="F899" s="1"/>
      <c r="G899" s="1"/>
      <c r="H899" s="1"/>
      <c r="I899" s="1"/>
      <c r="J899" s="174"/>
      <c r="K899" s="1"/>
    </row>
    <row r="900" spans="1:11" ht="12.75">
      <c r="A900" s="1"/>
      <c r="B900" s="1"/>
      <c r="C900" s="1"/>
      <c r="D900" s="1"/>
      <c r="E900" s="1"/>
      <c r="F900" s="1"/>
      <c r="G900" s="1"/>
      <c r="H900" s="1"/>
      <c r="I900" s="1"/>
      <c r="J900" s="174"/>
      <c r="K900" s="1"/>
    </row>
    <row r="901" spans="1:11" ht="12.75">
      <c r="A901" s="1"/>
      <c r="B901" s="1"/>
      <c r="C901" s="1"/>
      <c r="D901" s="1"/>
      <c r="E901" s="1"/>
      <c r="F901" s="1"/>
      <c r="G901" s="1"/>
      <c r="H901" s="1"/>
      <c r="I901" s="1"/>
      <c r="J901" s="174"/>
      <c r="K901" s="1"/>
    </row>
    <row r="902" spans="1:11" ht="12.75">
      <c r="A902" s="1"/>
      <c r="B902" s="1"/>
      <c r="C902" s="1"/>
      <c r="D902" s="1"/>
      <c r="E902" s="1"/>
      <c r="F902" s="1"/>
      <c r="G902" s="1"/>
      <c r="H902" s="1"/>
      <c r="I902" s="1"/>
      <c r="J902" s="174"/>
      <c r="K902" s="1"/>
    </row>
    <row r="903" spans="1:11" ht="12.75">
      <c r="A903" s="1"/>
      <c r="B903" s="1"/>
      <c r="C903" s="1"/>
      <c r="D903" s="1"/>
      <c r="E903" s="1"/>
      <c r="F903" s="1"/>
      <c r="G903" s="1"/>
      <c r="H903" s="1"/>
      <c r="I903" s="1"/>
      <c r="J903" s="174"/>
      <c r="K903" s="1"/>
    </row>
    <row r="904" spans="1:11" ht="12.75">
      <c r="A904" s="1"/>
      <c r="B904" s="1"/>
      <c r="C904" s="1"/>
      <c r="D904" s="1"/>
      <c r="E904" s="1"/>
      <c r="F904" s="1"/>
      <c r="G904" s="1"/>
      <c r="H904" s="1"/>
      <c r="I904" s="1"/>
      <c r="J904" s="174"/>
      <c r="K904" s="1"/>
    </row>
    <row r="905" spans="1:11" ht="12.75">
      <c r="A905" s="1"/>
      <c r="B905" s="1"/>
      <c r="C905" s="1"/>
      <c r="D905" s="1"/>
      <c r="E905" s="1"/>
      <c r="F905" s="1"/>
      <c r="G905" s="1"/>
      <c r="H905" s="1"/>
      <c r="I905" s="1"/>
      <c r="J905" s="174"/>
      <c r="K905" s="1"/>
    </row>
    <row r="906" spans="1:11" ht="12.75">
      <c r="A906" s="1"/>
      <c r="B906" s="1"/>
      <c r="C906" s="1"/>
      <c r="D906" s="1"/>
      <c r="E906" s="1"/>
      <c r="F906" s="1"/>
      <c r="G906" s="1"/>
      <c r="H906" s="1"/>
      <c r="I906" s="1"/>
      <c r="J906" s="174"/>
      <c r="K906" s="1"/>
    </row>
    <row r="907" spans="1:11" ht="12.75">
      <c r="A907" s="1"/>
      <c r="B907" s="1"/>
      <c r="C907" s="1"/>
      <c r="D907" s="1"/>
      <c r="E907" s="1"/>
      <c r="F907" s="1"/>
      <c r="G907" s="1"/>
      <c r="H907" s="1"/>
      <c r="I907" s="1"/>
      <c r="J907" s="174"/>
      <c r="K907" s="1"/>
    </row>
    <row r="908" spans="1:11" ht="12.75">
      <c r="A908" s="1"/>
      <c r="B908" s="1"/>
      <c r="C908" s="1"/>
      <c r="D908" s="1"/>
      <c r="E908" s="1"/>
      <c r="F908" s="1"/>
      <c r="G908" s="1"/>
      <c r="H908" s="1"/>
      <c r="I908" s="1"/>
      <c r="J908" s="174"/>
      <c r="K908" s="1"/>
    </row>
    <row r="909" spans="1:11" ht="12.75">
      <c r="A909" s="1"/>
      <c r="B909" s="1"/>
      <c r="C909" s="1"/>
      <c r="D909" s="1"/>
      <c r="E909" s="1"/>
      <c r="F909" s="1"/>
      <c r="G909" s="1"/>
      <c r="H909" s="1"/>
      <c r="I909" s="1"/>
      <c r="J909" s="174"/>
      <c r="K909" s="1"/>
    </row>
    <row r="910" spans="1:11" ht="12.75">
      <c r="A910" s="1"/>
      <c r="B910" s="1"/>
      <c r="C910" s="1"/>
      <c r="D910" s="1"/>
      <c r="E910" s="1"/>
      <c r="F910" s="1"/>
      <c r="G910" s="1"/>
      <c r="H910" s="1"/>
      <c r="I910" s="1"/>
      <c r="J910" s="174"/>
      <c r="K910" s="1"/>
    </row>
    <row r="911" spans="1:11" ht="12.75">
      <c r="A911" s="1"/>
      <c r="B911" s="1"/>
      <c r="C911" s="1"/>
      <c r="D911" s="1"/>
      <c r="E911" s="1"/>
      <c r="F911" s="1"/>
      <c r="G911" s="1"/>
      <c r="H911" s="1"/>
      <c r="I911" s="1"/>
      <c r="J911" s="174"/>
      <c r="K911" s="1"/>
    </row>
    <row r="912" spans="1:11" ht="12.75">
      <c r="A912" s="1"/>
      <c r="B912" s="1"/>
      <c r="C912" s="1"/>
      <c r="D912" s="1"/>
      <c r="E912" s="1"/>
      <c r="F912" s="1"/>
      <c r="G912" s="1"/>
      <c r="H912" s="1"/>
      <c r="I912" s="1"/>
      <c r="J912" s="174"/>
      <c r="K912" s="1"/>
    </row>
    <row r="913" spans="1:11" ht="12.75">
      <c r="A913" s="1"/>
      <c r="B913" s="1"/>
      <c r="C913" s="1"/>
      <c r="D913" s="1"/>
      <c r="E913" s="1"/>
      <c r="F913" s="1"/>
      <c r="G913" s="1"/>
      <c r="H913" s="1"/>
      <c r="I913" s="1"/>
      <c r="J913" s="174"/>
      <c r="K913" s="1"/>
    </row>
    <row r="914" spans="1:11" ht="12.75">
      <c r="A914" s="1"/>
      <c r="B914" s="1"/>
      <c r="C914" s="1"/>
      <c r="D914" s="1"/>
      <c r="E914" s="1"/>
      <c r="F914" s="1"/>
      <c r="G914" s="1"/>
      <c r="H914" s="1"/>
      <c r="I914" s="1"/>
      <c r="J914" s="174"/>
      <c r="K914" s="1"/>
    </row>
    <row r="915" spans="1:11" ht="12.75">
      <c r="A915" s="1"/>
      <c r="B915" s="1"/>
      <c r="C915" s="1"/>
      <c r="D915" s="1"/>
      <c r="E915" s="1"/>
      <c r="F915" s="1"/>
      <c r="G915" s="1"/>
      <c r="H915" s="1"/>
      <c r="I915" s="1"/>
      <c r="J915" s="174"/>
      <c r="K915" s="1"/>
    </row>
    <row r="916" spans="1:11" ht="12.75">
      <c r="A916" s="1"/>
      <c r="B916" s="1"/>
      <c r="C916" s="1"/>
      <c r="D916" s="1"/>
      <c r="E916" s="1"/>
      <c r="F916" s="1"/>
      <c r="G916" s="1"/>
      <c r="H916" s="1"/>
      <c r="I916" s="1"/>
      <c r="J916" s="174"/>
      <c r="K916" s="1"/>
    </row>
    <row r="917" spans="1:11" ht="12.75">
      <c r="A917" s="1"/>
      <c r="B917" s="1"/>
      <c r="C917" s="1"/>
      <c r="D917" s="1"/>
      <c r="E917" s="1"/>
      <c r="F917" s="1"/>
      <c r="G917" s="1"/>
      <c r="H917" s="1"/>
      <c r="I917" s="1"/>
      <c r="J917" s="174"/>
      <c r="K917" s="1"/>
    </row>
    <row r="918" spans="1:11" ht="12.75">
      <c r="A918" s="1"/>
      <c r="B918" s="1"/>
      <c r="C918" s="1"/>
      <c r="D918" s="1"/>
      <c r="E918" s="1"/>
      <c r="F918" s="1"/>
      <c r="G918" s="1"/>
      <c r="H918" s="1"/>
      <c r="I918" s="1"/>
      <c r="J918" s="174"/>
      <c r="K918" s="1"/>
    </row>
    <row r="919" spans="1:11" ht="12.75">
      <c r="A919" s="1"/>
      <c r="B919" s="1"/>
      <c r="C919" s="1"/>
      <c r="D919" s="1"/>
      <c r="E919" s="1"/>
      <c r="F919" s="1"/>
      <c r="G919" s="1"/>
      <c r="H919" s="1"/>
      <c r="I919" s="1"/>
      <c r="J919" s="174"/>
      <c r="K919" s="1"/>
    </row>
    <row r="920" spans="1:11" ht="12.75">
      <c r="A920" s="1"/>
      <c r="B920" s="1"/>
      <c r="C920" s="1"/>
      <c r="D920" s="1"/>
      <c r="E920" s="1"/>
      <c r="F920" s="1"/>
      <c r="G920" s="1"/>
      <c r="H920" s="1"/>
      <c r="I920" s="1"/>
      <c r="J920" s="174"/>
      <c r="K920" s="1"/>
    </row>
    <row r="921" spans="1:11" ht="12.75">
      <c r="A921" s="1"/>
      <c r="B921" s="1"/>
      <c r="C921" s="1"/>
      <c r="D921" s="1"/>
      <c r="E921" s="1"/>
      <c r="F921" s="1"/>
      <c r="G921" s="1"/>
      <c r="H921" s="1"/>
      <c r="I921" s="1"/>
      <c r="J921" s="174"/>
      <c r="K921" s="1"/>
    </row>
    <row r="922" spans="1:11" ht="12.75">
      <c r="A922" s="1"/>
      <c r="B922" s="1"/>
      <c r="C922" s="1"/>
      <c r="D922" s="1"/>
      <c r="E922" s="1"/>
      <c r="F922" s="1"/>
      <c r="G922" s="1"/>
      <c r="H922" s="1"/>
      <c r="I922" s="1"/>
      <c r="J922" s="174"/>
      <c r="K922" s="1"/>
    </row>
    <row r="923" spans="1:11" ht="12.75">
      <c r="A923" s="1"/>
      <c r="B923" s="1"/>
      <c r="C923" s="1"/>
      <c r="D923" s="1"/>
      <c r="E923" s="1"/>
      <c r="F923" s="1"/>
      <c r="G923" s="1"/>
      <c r="H923" s="1"/>
      <c r="I923" s="1"/>
      <c r="J923" s="174"/>
      <c r="K923" s="1"/>
    </row>
    <row r="924" spans="1:11" ht="12.75">
      <c r="A924" s="1"/>
      <c r="B924" s="1"/>
      <c r="C924" s="1"/>
      <c r="D924" s="1"/>
      <c r="E924" s="1"/>
      <c r="F924" s="1"/>
      <c r="G924" s="1"/>
      <c r="H924" s="1"/>
      <c r="I924" s="1"/>
      <c r="J924" s="174"/>
      <c r="K924" s="1"/>
    </row>
    <row r="925" spans="1:11" ht="12.75">
      <c r="A925" s="1"/>
      <c r="B925" s="1"/>
      <c r="C925" s="1"/>
      <c r="D925" s="1"/>
      <c r="E925" s="1"/>
      <c r="F925" s="1"/>
      <c r="G925" s="1"/>
      <c r="H925" s="1"/>
      <c r="I925" s="1"/>
      <c r="J925" s="174"/>
      <c r="K925" s="1"/>
    </row>
    <row r="926" spans="1:11" ht="12.75">
      <c r="A926" s="1"/>
      <c r="B926" s="1"/>
      <c r="C926" s="1"/>
      <c r="D926" s="1"/>
      <c r="E926" s="1"/>
      <c r="F926" s="1"/>
      <c r="G926" s="1"/>
      <c r="H926" s="1"/>
      <c r="I926" s="1"/>
      <c r="J926" s="174"/>
      <c r="K926" s="1"/>
    </row>
    <row r="927" spans="1:11" ht="12.75">
      <c r="A927" s="1"/>
      <c r="B927" s="1"/>
      <c r="C927" s="1"/>
      <c r="D927" s="1"/>
      <c r="E927" s="1"/>
      <c r="F927" s="1"/>
      <c r="G927" s="1"/>
      <c r="H927" s="1"/>
      <c r="I927" s="1"/>
      <c r="J927" s="174"/>
      <c r="K927" s="1"/>
    </row>
    <row r="928" spans="1:11" ht="12.75">
      <c r="A928" s="1"/>
      <c r="B928" s="1"/>
      <c r="C928" s="1"/>
      <c r="D928" s="1"/>
      <c r="E928" s="1"/>
      <c r="F928" s="1"/>
      <c r="G928" s="1"/>
      <c r="H928" s="1"/>
      <c r="I928" s="1"/>
      <c r="J928" s="174"/>
      <c r="K928" s="1"/>
    </row>
    <row r="929" spans="1:11" ht="12.75">
      <c r="A929" s="1"/>
      <c r="B929" s="1"/>
      <c r="C929" s="1"/>
      <c r="D929" s="1"/>
      <c r="E929" s="1"/>
      <c r="F929" s="1"/>
      <c r="G929" s="1"/>
      <c r="H929" s="1"/>
      <c r="I929" s="1"/>
      <c r="J929" s="174"/>
      <c r="K929" s="1"/>
    </row>
    <row r="930" spans="1:11" ht="12.75">
      <c r="A930" s="1"/>
      <c r="B930" s="1"/>
      <c r="C930" s="1"/>
      <c r="D930" s="1"/>
      <c r="E930" s="1"/>
      <c r="F930" s="1"/>
      <c r="G930" s="1"/>
      <c r="H930" s="1"/>
      <c r="I930" s="1"/>
      <c r="J930" s="174"/>
      <c r="K930" s="1"/>
    </row>
    <row r="931" spans="1:11" ht="12.75">
      <c r="A931" s="1"/>
      <c r="B931" s="1"/>
      <c r="C931" s="1"/>
      <c r="D931" s="1"/>
      <c r="E931" s="1"/>
      <c r="F931" s="1"/>
      <c r="G931" s="1"/>
      <c r="H931" s="1"/>
      <c r="I931" s="1"/>
      <c r="J931" s="174"/>
      <c r="K931" s="1"/>
    </row>
    <row r="932" spans="1:11" ht="12.75">
      <c r="A932" s="1"/>
      <c r="B932" s="1"/>
      <c r="C932" s="1"/>
      <c r="D932" s="1"/>
      <c r="E932" s="1"/>
      <c r="F932" s="1"/>
      <c r="G932" s="1"/>
      <c r="H932" s="1"/>
      <c r="I932" s="1"/>
      <c r="J932" s="174"/>
      <c r="K932" s="1"/>
    </row>
    <row r="933" spans="1:11" ht="12.75">
      <c r="A933" s="1"/>
      <c r="B933" s="1"/>
      <c r="C933" s="1"/>
      <c r="D933" s="1"/>
      <c r="E933" s="1"/>
      <c r="F933" s="1"/>
      <c r="G933" s="1"/>
      <c r="H933" s="1"/>
      <c r="I933" s="1"/>
      <c r="J933" s="174"/>
      <c r="K933" s="1"/>
    </row>
    <row r="934" spans="1:11" ht="12.75">
      <c r="A934" s="1"/>
      <c r="B934" s="1"/>
      <c r="C934" s="1"/>
      <c r="D934" s="1"/>
      <c r="E934" s="1"/>
      <c r="F934" s="1"/>
      <c r="G934" s="1"/>
      <c r="H934" s="1"/>
      <c r="I934" s="1"/>
      <c r="J934" s="174"/>
      <c r="K934" s="1"/>
    </row>
    <row r="935" spans="1:11" ht="12.75">
      <c r="A935" s="1"/>
      <c r="B935" s="1"/>
      <c r="C935" s="1"/>
      <c r="D935" s="1"/>
      <c r="E935" s="1"/>
      <c r="F935" s="1"/>
      <c r="G935" s="1"/>
      <c r="H935" s="1"/>
      <c r="I935" s="1"/>
      <c r="J935" s="174"/>
      <c r="K935" s="1"/>
    </row>
    <row r="936" spans="1:11" ht="12.75">
      <c r="A936" s="1"/>
      <c r="B936" s="1"/>
      <c r="C936" s="1"/>
      <c r="D936" s="1"/>
      <c r="E936" s="1"/>
      <c r="F936" s="1"/>
      <c r="G936" s="1"/>
      <c r="H936" s="1"/>
      <c r="I936" s="1"/>
      <c r="J936" s="174"/>
      <c r="K936" s="1"/>
    </row>
    <row r="937" spans="1:11" ht="12.75">
      <c r="A937" s="1"/>
      <c r="B937" s="1"/>
      <c r="C937" s="1"/>
      <c r="D937" s="1"/>
      <c r="E937" s="1"/>
      <c r="F937" s="1"/>
      <c r="G937" s="1"/>
      <c r="H937" s="1"/>
      <c r="I937" s="1"/>
      <c r="J937" s="174"/>
      <c r="K937" s="1"/>
    </row>
    <row r="938" spans="1:11" ht="12.75">
      <c r="A938" s="1"/>
      <c r="B938" s="1"/>
      <c r="C938" s="1"/>
      <c r="D938" s="1"/>
      <c r="E938" s="1"/>
      <c r="F938" s="1"/>
      <c r="G938" s="1"/>
      <c r="H938" s="1"/>
      <c r="I938" s="1"/>
      <c r="J938" s="174"/>
      <c r="K938" s="1"/>
    </row>
    <row r="939" spans="1:11" ht="12.75">
      <c r="A939" s="1"/>
      <c r="B939" s="1"/>
      <c r="C939" s="1"/>
      <c r="D939" s="1"/>
      <c r="E939" s="1"/>
      <c r="F939" s="1"/>
      <c r="G939" s="1"/>
      <c r="H939" s="1"/>
      <c r="I939" s="1"/>
      <c r="J939" s="174"/>
      <c r="K939" s="1"/>
    </row>
    <row r="940" spans="1:11" ht="12.75">
      <c r="A940" s="1"/>
      <c r="B940" s="1"/>
      <c r="C940" s="1"/>
      <c r="D940" s="1"/>
      <c r="E940" s="1"/>
      <c r="F940" s="1"/>
      <c r="G940" s="1"/>
      <c r="H940" s="1"/>
      <c r="I940" s="1"/>
      <c r="J940" s="174"/>
      <c r="K940" s="1"/>
    </row>
    <row r="941" spans="1:11" ht="12.75">
      <c r="A941" s="1"/>
      <c r="B941" s="1"/>
      <c r="C941" s="1"/>
      <c r="D941" s="1"/>
      <c r="E941" s="1"/>
      <c r="F941" s="1"/>
      <c r="G941" s="1"/>
      <c r="H941" s="1"/>
      <c r="I941" s="1"/>
      <c r="J941" s="174"/>
      <c r="K941" s="1"/>
    </row>
    <row r="942" spans="1:11" ht="12.75">
      <c r="A942" s="1"/>
      <c r="B942" s="1"/>
      <c r="C942" s="1"/>
      <c r="D942" s="1"/>
      <c r="E942" s="1"/>
      <c r="F942" s="1"/>
      <c r="G942" s="1"/>
      <c r="H942" s="1"/>
      <c r="I942" s="1"/>
      <c r="J942" s="174"/>
      <c r="K942" s="1"/>
    </row>
    <row r="943" spans="1:11" ht="12.75">
      <c r="A943" s="1"/>
      <c r="B943" s="1"/>
      <c r="C943" s="1"/>
      <c r="D943" s="1"/>
      <c r="E943" s="1"/>
      <c r="F943" s="1"/>
      <c r="G943" s="1"/>
      <c r="H943" s="1"/>
      <c r="I943" s="1"/>
      <c r="J943" s="174"/>
      <c r="K943" s="1"/>
    </row>
    <row r="944" spans="1:11" ht="12.75">
      <c r="A944" s="1"/>
      <c r="B944" s="1"/>
      <c r="C944" s="1"/>
      <c r="D944" s="1"/>
      <c r="E944" s="1"/>
      <c r="F944" s="1"/>
      <c r="G944" s="1"/>
      <c r="H944" s="1"/>
      <c r="I944" s="1"/>
      <c r="J944" s="174"/>
      <c r="K944" s="1"/>
    </row>
    <row r="945" spans="1:11" ht="12.75">
      <c r="A945" s="1"/>
      <c r="B945" s="1"/>
      <c r="C945" s="1"/>
      <c r="D945" s="1"/>
      <c r="E945" s="1"/>
      <c r="F945" s="1"/>
      <c r="G945" s="1"/>
      <c r="H945" s="1"/>
      <c r="I945" s="1"/>
      <c r="J945" s="174"/>
      <c r="K945" s="1"/>
    </row>
    <row r="946" spans="1:11" ht="12.75">
      <c r="A946" s="1"/>
      <c r="B946" s="1"/>
      <c r="C946" s="1"/>
      <c r="D946" s="1"/>
      <c r="E946" s="1"/>
      <c r="F946" s="1"/>
      <c r="G946" s="1"/>
      <c r="H946" s="1"/>
      <c r="I946" s="1"/>
      <c r="J946" s="174"/>
      <c r="K946" s="1"/>
    </row>
    <row r="947" spans="1:11" ht="12.75">
      <c r="A947" s="1"/>
      <c r="B947" s="1"/>
      <c r="C947" s="1"/>
      <c r="D947" s="1"/>
      <c r="E947" s="1"/>
      <c r="F947" s="1"/>
      <c r="G947" s="1"/>
      <c r="H947" s="1"/>
      <c r="I947" s="1"/>
      <c r="J947" s="174"/>
      <c r="K947" s="1"/>
    </row>
    <row r="948" spans="1:11" ht="12.75">
      <c r="A948" s="1"/>
      <c r="B948" s="1"/>
      <c r="C948" s="1"/>
      <c r="D948" s="1"/>
      <c r="E948" s="1"/>
      <c r="F948" s="1"/>
      <c r="G948" s="1"/>
      <c r="H948" s="1"/>
      <c r="I948" s="1"/>
      <c r="J948" s="174"/>
      <c r="K948" s="1"/>
    </row>
    <row r="949" spans="1:11" ht="12.75">
      <c r="A949" s="1"/>
      <c r="B949" s="1"/>
      <c r="C949" s="1"/>
      <c r="D949" s="1"/>
      <c r="E949" s="1"/>
      <c r="F949" s="1"/>
      <c r="G949" s="1"/>
      <c r="H949" s="1"/>
      <c r="I949" s="1"/>
      <c r="J949" s="174"/>
      <c r="K949" s="1"/>
    </row>
    <row r="950" spans="1:11" ht="12.75">
      <c r="A950" s="1"/>
      <c r="B950" s="1"/>
      <c r="C950" s="1"/>
      <c r="D950" s="1"/>
      <c r="E950" s="1"/>
      <c r="F950" s="1"/>
      <c r="G950" s="1"/>
      <c r="H950" s="1"/>
      <c r="I950" s="1"/>
      <c r="J950" s="174"/>
      <c r="K950" s="1"/>
    </row>
    <row r="951" spans="1:11" ht="12.75">
      <c r="A951" s="1"/>
      <c r="B951" s="1"/>
      <c r="C951" s="1"/>
      <c r="D951" s="1"/>
      <c r="E951" s="1"/>
      <c r="F951" s="1"/>
      <c r="G951" s="1"/>
      <c r="H951" s="1"/>
      <c r="I951" s="1"/>
      <c r="J951" s="174"/>
      <c r="K951" s="1"/>
    </row>
    <row r="952" spans="1:11" ht="12.75">
      <c r="A952" s="1"/>
      <c r="B952" s="1"/>
      <c r="C952" s="1"/>
      <c r="D952" s="1"/>
      <c r="E952" s="1"/>
      <c r="F952" s="1"/>
      <c r="G952" s="1"/>
      <c r="H952" s="1"/>
      <c r="I952" s="1"/>
      <c r="J952" s="174"/>
      <c r="K952" s="1"/>
    </row>
    <row r="953" spans="1:11" ht="12.75">
      <c r="A953" s="1"/>
      <c r="B953" s="1"/>
      <c r="C953" s="1"/>
      <c r="D953" s="1"/>
      <c r="E953" s="1"/>
      <c r="F953" s="1"/>
      <c r="G953" s="1"/>
      <c r="H953" s="1"/>
      <c r="I953" s="1"/>
      <c r="J953" s="174"/>
      <c r="K953" s="1"/>
    </row>
    <row r="954" spans="1:11" ht="12.75">
      <c r="A954" s="1"/>
      <c r="B954" s="1"/>
      <c r="C954" s="1"/>
      <c r="D954" s="1"/>
      <c r="E954" s="1"/>
      <c r="F954" s="1"/>
      <c r="G954" s="1"/>
      <c r="H954" s="1"/>
      <c r="I954" s="1"/>
      <c r="J954" s="174"/>
      <c r="K954" s="1"/>
    </row>
    <row r="955" spans="1:11" ht="12.75">
      <c r="A955" s="1"/>
      <c r="B955" s="1"/>
      <c r="C955" s="1"/>
      <c r="D955" s="1"/>
      <c r="E955" s="1"/>
      <c r="F955" s="1"/>
      <c r="G955" s="1"/>
      <c r="H955" s="1"/>
      <c r="I955" s="1"/>
      <c r="J955" s="174"/>
      <c r="K955" s="1"/>
    </row>
    <row r="956" spans="1:11" ht="12.75">
      <c r="A956" s="1"/>
      <c r="B956" s="1"/>
      <c r="C956" s="1"/>
      <c r="D956" s="1"/>
      <c r="E956" s="1"/>
      <c r="F956" s="1"/>
      <c r="G956" s="1"/>
      <c r="H956" s="1"/>
      <c r="I956" s="1"/>
      <c r="J956" s="174"/>
      <c r="K956" s="1"/>
    </row>
    <row r="957" spans="1:11" ht="12.75">
      <c r="A957" s="1"/>
      <c r="B957" s="1"/>
      <c r="C957" s="1"/>
      <c r="D957" s="1"/>
      <c r="E957" s="1"/>
      <c r="F957" s="1"/>
      <c r="G957" s="1"/>
      <c r="H957" s="1"/>
      <c r="I957" s="1"/>
      <c r="J957" s="174"/>
      <c r="K957" s="1"/>
    </row>
    <row r="958" spans="1:11" ht="12.75">
      <c r="A958" s="1"/>
      <c r="B958" s="1"/>
      <c r="C958" s="1"/>
      <c r="D958" s="1"/>
      <c r="E958" s="1"/>
      <c r="F958" s="1"/>
      <c r="G958" s="1"/>
      <c r="H958" s="1"/>
      <c r="I958" s="1"/>
      <c r="J958" s="174"/>
      <c r="K958" s="1"/>
    </row>
    <row r="959" spans="1:11" ht="12.75">
      <c r="A959" s="1"/>
      <c r="B959" s="1"/>
      <c r="C959" s="1"/>
      <c r="D959" s="1"/>
      <c r="E959" s="1"/>
      <c r="F959" s="1"/>
      <c r="G959" s="1"/>
      <c r="H959" s="1"/>
      <c r="I959" s="1"/>
      <c r="J959" s="174"/>
      <c r="K959" s="1"/>
    </row>
    <row r="960" spans="1:11" ht="12.75">
      <c r="A960" s="1"/>
      <c r="B960" s="1"/>
      <c r="C960" s="1"/>
      <c r="D960" s="1"/>
      <c r="E960" s="1"/>
      <c r="F960" s="1"/>
      <c r="G960" s="1"/>
      <c r="H960" s="1"/>
      <c r="I960" s="1"/>
      <c r="J960" s="174"/>
      <c r="K960" s="1"/>
    </row>
    <row r="961" spans="1:11" ht="12.75">
      <c r="A961" s="1"/>
      <c r="B961" s="1"/>
      <c r="C961" s="1"/>
      <c r="D961" s="1"/>
      <c r="E961" s="1"/>
      <c r="F961" s="1"/>
      <c r="G961" s="1"/>
      <c r="H961" s="1"/>
      <c r="I961" s="1"/>
      <c r="J961" s="174"/>
      <c r="K961" s="1"/>
    </row>
    <row r="962" spans="1:11" ht="12.75">
      <c r="A962" s="1"/>
      <c r="B962" s="1"/>
      <c r="C962" s="1"/>
      <c r="D962" s="1"/>
      <c r="E962" s="1"/>
      <c r="F962" s="1"/>
      <c r="G962" s="1"/>
      <c r="H962" s="1"/>
      <c r="I962" s="1"/>
      <c r="J962" s="174"/>
      <c r="K962" s="1"/>
    </row>
    <row r="963" spans="1:11" ht="12.75">
      <c r="A963" s="1"/>
      <c r="B963" s="1"/>
      <c r="C963" s="1"/>
      <c r="D963" s="1"/>
      <c r="E963" s="1"/>
      <c r="F963" s="1"/>
      <c r="G963" s="1"/>
      <c r="H963" s="1"/>
      <c r="I963" s="1"/>
      <c r="J963" s="174"/>
      <c r="K963" s="1"/>
    </row>
    <row r="964" spans="1:11" ht="12.75">
      <c r="A964" s="1"/>
      <c r="B964" s="1"/>
      <c r="C964" s="1"/>
      <c r="D964" s="1"/>
      <c r="E964" s="1"/>
      <c r="F964" s="1"/>
      <c r="G964" s="1"/>
      <c r="H964" s="1"/>
      <c r="I964" s="1"/>
      <c r="J964" s="174"/>
      <c r="K964" s="1"/>
    </row>
    <row r="965" spans="1:11" ht="12.75">
      <c r="A965" s="1"/>
      <c r="B965" s="1"/>
      <c r="C965" s="1"/>
      <c r="D965" s="1"/>
      <c r="E965" s="1"/>
      <c r="F965" s="1"/>
      <c r="G965" s="1"/>
      <c r="H965" s="1"/>
      <c r="I965" s="1"/>
      <c r="J965" s="174"/>
      <c r="K965" s="1"/>
    </row>
    <row r="966" spans="1:11" ht="12.75">
      <c r="A966" s="1"/>
      <c r="B966" s="1"/>
      <c r="C966" s="1"/>
      <c r="D966" s="1"/>
      <c r="E966" s="1"/>
      <c r="F966" s="1"/>
      <c r="G966" s="1"/>
      <c r="H966" s="1"/>
      <c r="I966" s="1"/>
      <c r="J966" s="174"/>
      <c r="K966" s="1"/>
    </row>
    <row r="967" spans="1:11" ht="12.75">
      <c r="A967" s="1"/>
      <c r="B967" s="1"/>
      <c r="C967" s="1"/>
      <c r="D967" s="1"/>
      <c r="E967" s="1"/>
      <c r="F967" s="1"/>
      <c r="G967" s="1"/>
      <c r="H967" s="1"/>
      <c r="I967" s="1"/>
      <c r="J967" s="174"/>
      <c r="K967" s="1"/>
    </row>
    <row r="968" spans="1:11" ht="12.75">
      <c r="A968" s="1"/>
      <c r="B968" s="1"/>
      <c r="C968" s="1"/>
      <c r="D968" s="1"/>
      <c r="E968" s="1"/>
      <c r="F968" s="1"/>
      <c r="G968" s="1"/>
      <c r="H968" s="1"/>
      <c r="I968" s="1"/>
      <c r="J968" s="174"/>
      <c r="K968" s="1"/>
    </row>
    <row r="969" spans="1:11" ht="12.75">
      <c r="A969" s="1"/>
      <c r="B969" s="1"/>
      <c r="C969" s="1"/>
      <c r="D969" s="1"/>
      <c r="E969" s="1"/>
      <c r="F969" s="1"/>
      <c r="G969" s="1"/>
      <c r="H969" s="1"/>
      <c r="I969" s="1"/>
      <c r="J969" s="174"/>
      <c r="K969" s="1"/>
    </row>
    <row r="970" spans="1:11" ht="12.75">
      <c r="A970" s="1"/>
      <c r="B970" s="1"/>
      <c r="C970" s="1"/>
      <c r="D970" s="1"/>
      <c r="E970" s="1"/>
      <c r="F970" s="1"/>
      <c r="G970" s="1"/>
      <c r="H970" s="1"/>
      <c r="I970" s="1"/>
      <c r="J970" s="174"/>
      <c r="K970" s="1"/>
    </row>
    <row r="971" spans="1:11" ht="12.75">
      <c r="A971" s="1"/>
      <c r="B971" s="1"/>
      <c r="C971" s="1"/>
      <c r="D971" s="1"/>
      <c r="E971" s="1"/>
      <c r="F971" s="1"/>
      <c r="G971" s="1"/>
      <c r="H971" s="1"/>
      <c r="I971" s="1"/>
      <c r="J971" s="174"/>
      <c r="K971" s="1"/>
    </row>
    <row r="972" spans="1:11" ht="12.75">
      <c r="A972" s="1"/>
      <c r="B972" s="1"/>
      <c r="C972" s="1"/>
      <c r="D972" s="1"/>
      <c r="E972" s="1"/>
      <c r="F972" s="1"/>
      <c r="G972" s="1"/>
      <c r="H972" s="1"/>
      <c r="I972" s="1"/>
      <c r="J972" s="174"/>
      <c r="K972" s="1"/>
    </row>
    <row r="973" spans="1:11" ht="12.75">
      <c r="A973" s="1"/>
      <c r="B973" s="1"/>
      <c r="C973" s="1"/>
      <c r="D973" s="1"/>
      <c r="E973" s="1"/>
      <c r="F973" s="1"/>
      <c r="G973" s="1"/>
      <c r="H973" s="1"/>
      <c r="I973" s="1"/>
      <c r="J973" s="174"/>
      <c r="K973" s="1"/>
    </row>
    <row r="974" spans="1:11" ht="12.75">
      <c r="A974" s="1"/>
      <c r="B974" s="1"/>
      <c r="C974" s="1"/>
      <c r="D974" s="1"/>
      <c r="E974" s="1"/>
      <c r="F974" s="1"/>
      <c r="G974" s="1"/>
      <c r="H974" s="1"/>
      <c r="I974" s="1"/>
      <c r="J974" s="174"/>
      <c r="K974" s="1"/>
    </row>
    <row r="975" spans="1:11" ht="12.75">
      <c r="A975" s="1"/>
      <c r="B975" s="1"/>
      <c r="C975" s="1"/>
      <c r="D975" s="1"/>
      <c r="E975" s="1"/>
      <c r="F975" s="1"/>
      <c r="G975" s="1"/>
      <c r="H975" s="1"/>
      <c r="I975" s="1"/>
      <c r="J975" s="174"/>
      <c r="K975" s="1"/>
    </row>
    <row r="976" spans="1:11" ht="12.75">
      <c r="A976" s="1"/>
      <c r="B976" s="1"/>
      <c r="C976" s="1"/>
      <c r="D976" s="1"/>
      <c r="E976" s="1"/>
      <c r="F976" s="1"/>
      <c r="G976" s="1"/>
      <c r="H976" s="1"/>
      <c r="I976" s="1"/>
      <c r="J976" s="174"/>
      <c r="K976" s="1"/>
    </row>
    <row r="977" spans="1:11" ht="12.75">
      <c r="A977" s="1"/>
      <c r="B977" s="1"/>
      <c r="C977" s="1"/>
      <c r="D977" s="1"/>
      <c r="E977" s="1"/>
      <c r="F977" s="1"/>
      <c r="G977" s="1"/>
      <c r="H977" s="1"/>
      <c r="I977" s="1"/>
      <c r="J977" s="174"/>
      <c r="K977" s="1"/>
    </row>
    <row r="978" spans="1:11" ht="12.75">
      <c r="A978" s="1"/>
      <c r="B978" s="1"/>
      <c r="C978" s="1"/>
      <c r="D978" s="1"/>
      <c r="E978" s="1"/>
      <c r="F978" s="1"/>
      <c r="G978" s="1"/>
      <c r="H978" s="1"/>
      <c r="I978" s="1"/>
      <c r="J978" s="174"/>
      <c r="K978" s="1"/>
    </row>
    <row r="979" spans="1:11" ht="12.75">
      <c r="A979" s="1"/>
      <c r="B979" s="1"/>
      <c r="C979" s="1"/>
      <c r="D979" s="1"/>
      <c r="E979" s="1"/>
      <c r="F979" s="1"/>
      <c r="G979" s="1"/>
      <c r="H979" s="1"/>
      <c r="I979" s="1"/>
      <c r="J979" s="174"/>
      <c r="K979" s="1"/>
    </row>
    <row r="980" spans="1:11" ht="12.75">
      <c r="A980" s="1"/>
      <c r="B980" s="1"/>
      <c r="C980" s="1"/>
      <c r="D980" s="1"/>
      <c r="E980" s="1"/>
      <c r="F980" s="1"/>
      <c r="G980" s="1"/>
      <c r="H980" s="1"/>
      <c r="I980" s="1"/>
      <c r="J980" s="174"/>
      <c r="K980" s="1"/>
    </row>
    <row r="981" spans="1:11" ht="12.75">
      <c r="A981" s="1"/>
      <c r="B981" s="1"/>
      <c r="C981" s="1"/>
      <c r="D981" s="1"/>
      <c r="E981" s="1"/>
      <c r="F981" s="1"/>
      <c r="G981" s="1"/>
      <c r="H981" s="1"/>
      <c r="I981" s="1"/>
      <c r="J981" s="174"/>
      <c r="K981" s="1"/>
    </row>
    <row r="982" spans="1:11" ht="12.75">
      <c r="A982" s="1"/>
      <c r="B982" s="1"/>
      <c r="C982" s="1"/>
      <c r="D982" s="1"/>
      <c r="E982" s="1"/>
      <c r="F982" s="1"/>
      <c r="G982" s="1"/>
      <c r="H982" s="1"/>
      <c r="I982" s="1"/>
      <c r="J982" s="174"/>
      <c r="K982" s="1"/>
    </row>
    <row r="983" spans="1:11" ht="12.75">
      <c r="A983" s="1"/>
      <c r="B983" s="1"/>
      <c r="C983" s="1"/>
      <c r="D983" s="1"/>
      <c r="E983" s="1"/>
      <c r="F983" s="1"/>
      <c r="G983" s="1"/>
      <c r="H983" s="1"/>
      <c r="I983" s="1"/>
      <c r="J983" s="174"/>
      <c r="K983" s="1"/>
    </row>
    <row r="984" spans="1:11" ht="12.75">
      <c r="A984" s="1"/>
      <c r="B984" s="1"/>
      <c r="C984" s="1"/>
      <c r="D984" s="1"/>
      <c r="E984" s="1"/>
      <c r="F984" s="1"/>
      <c r="G984" s="1"/>
      <c r="H984" s="1"/>
      <c r="I984" s="1"/>
      <c r="J984" s="174"/>
      <c r="K984" s="1"/>
    </row>
    <row r="985" spans="1:11" ht="12.75">
      <c r="A985" s="1"/>
      <c r="B985" s="1"/>
      <c r="C985" s="1"/>
      <c r="D985" s="1"/>
      <c r="E985" s="1"/>
      <c r="F985" s="1"/>
      <c r="G985" s="1"/>
      <c r="H985" s="1"/>
      <c r="I985" s="1"/>
      <c r="J985" s="174"/>
      <c r="K985" s="1"/>
    </row>
    <row r="986" spans="1:11" ht="12.75">
      <c r="A986" s="1"/>
      <c r="B986" s="1"/>
      <c r="C986" s="1"/>
      <c r="D986" s="1"/>
      <c r="E986" s="1"/>
      <c r="F986" s="1"/>
      <c r="G986" s="1"/>
      <c r="H986" s="1"/>
      <c r="I986" s="1"/>
      <c r="J986" s="174"/>
      <c r="K986" s="1"/>
    </row>
    <row r="987" spans="1:11" ht="12.75">
      <c r="A987" s="1"/>
      <c r="B987" s="1"/>
      <c r="C987" s="1"/>
      <c r="D987" s="1"/>
      <c r="E987" s="1"/>
      <c r="F987" s="1"/>
      <c r="G987" s="1"/>
      <c r="H987" s="1"/>
      <c r="I987" s="1"/>
      <c r="J987" s="174"/>
      <c r="K987" s="1"/>
    </row>
    <row r="988" spans="1:11" ht="12.75">
      <c r="A988" s="1"/>
      <c r="B988" s="1"/>
      <c r="C988" s="1"/>
      <c r="D988" s="1"/>
      <c r="E988" s="1"/>
      <c r="F988" s="1"/>
      <c r="G988" s="1"/>
      <c r="H988" s="1"/>
      <c r="I988" s="1"/>
      <c r="J988" s="174"/>
      <c r="K988" s="1"/>
    </row>
    <row r="989" spans="1:11" ht="12.75">
      <c r="A989" s="1"/>
      <c r="B989" s="1"/>
      <c r="C989" s="1"/>
      <c r="D989" s="1"/>
      <c r="E989" s="1"/>
      <c r="F989" s="1"/>
      <c r="G989" s="1"/>
      <c r="H989" s="1"/>
      <c r="I989" s="1"/>
      <c r="J989" s="174"/>
      <c r="K989" s="1"/>
    </row>
  </sheetData>
  <mergeCells count="17">
    <mergeCell ref="B48:H48"/>
    <mergeCell ref="B52:H52"/>
    <mergeCell ref="C34:C35"/>
    <mergeCell ref="B38:H38"/>
    <mergeCell ref="B42:H42"/>
    <mergeCell ref="B45:B46"/>
    <mergeCell ref="C45:C46"/>
    <mergeCell ref="B34:B35"/>
    <mergeCell ref="B22:H22"/>
    <mergeCell ref="B28:H28"/>
    <mergeCell ref="B32:H32"/>
    <mergeCell ref="B10:H10"/>
    <mergeCell ref="B14:H14"/>
    <mergeCell ref="B18:H18"/>
    <mergeCell ref="B1:H1"/>
    <mergeCell ref="B2:H2"/>
    <mergeCell ref="B7:H7"/>
  </mergeCells>
  <hyperlinks>
    <hyperlink ref="G9" r:id="rId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87"/>
  <sheetViews>
    <sheetView workbookViewId="0">
      <selection activeCell="F9" sqref="F9"/>
    </sheetView>
  </sheetViews>
  <sheetFormatPr defaultColWidth="14.42578125" defaultRowHeight="15.75" customHeight="1"/>
  <cols>
    <col min="1" max="1" width="4" customWidth="1"/>
    <col min="2" max="2" width="11.85546875" customWidth="1"/>
    <col min="3" max="3" width="15.140625" customWidth="1"/>
    <col min="4" max="4" width="22.7109375" customWidth="1"/>
    <col min="5" max="5" width="27.5703125" customWidth="1"/>
    <col min="6" max="6" width="37.140625" customWidth="1"/>
    <col min="7" max="7" width="40.7109375" customWidth="1"/>
    <col min="8" max="8" width="35.5703125" customWidth="1"/>
    <col min="9" max="9" width="9" customWidth="1"/>
  </cols>
  <sheetData>
    <row r="1" spans="1:9" ht="31.5" customHeight="1">
      <c r="A1" s="1"/>
      <c r="B1" s="850" t="s">
        <v>647</v>
      </c>
      <c r="C1" s="851"/>
      <c r="D1" s="851"/>
      <c r="E1" s="851"/>
      <c r="F1" s="851"/>
      <c r="G1" s="851"/>
      <c r="H1" s="852"/>
      <c r="I1" s="1"/>
    </row>
    <row r="2" spans="1:9" ht="23.2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17</v>
      </c>
      <c r="H3" s="13" t="s">
        <v>18</v>
      </c>
      <c r="I3" s="1"/>
    </row>
    <row r="4" spans="1:9" ht="38.25">
      <c r="A4" s="1"/>
      <c r="B4" s="202" t="s">
        <v>29</v>
      </c>
      <c r="C4" s="202" t="s">
        <v>30</v>
      </c>
      <c r="D4" s="23" t="s">
        <v>81</v>
      </c>
      <c r="E4" s="31" t="s">
        <v>655</v>
      </c>
      <c r="F4" s="23" t="s">
        <v>656</v>
      </c>
      <c r="G4" s="65" t="s">
        <v>657</v>
      </c>
      <c r="H4" s="23" t="s">
        <v>380</v>
      </c>
      <c r="I4" s="1"/>
    </row>
    <row r="5" spans="1:9" ht="25.5">
      <c r="A5" s="247"/>
      <c r="B5" s="202" t="s">
        <v>77</v>
      </c>
      <c r="C5" s="202" t="s">
        <v>79</v>
      </c>
      <c r="D5" s="23" t="s">
        <v>31</v>
      </c>
      <c r="E5" s="31" t="s">
        <v>660</v>
      </c>
      <c r="F5" s="113" t="s">
        <v>661</v>
      </c>
      <c r="G5" s="249" t="str">
        <f>HYPERLINK("https://www.youtube.com/watch?v=LbTlBKNBl9M","выполнить упражнения по ходу видеоурока,кроме д/з")</f>
        <v>выполнить упражнения по ходу видеоурока,кроме д/з</v>
      </c>
      <c r="H5" s="23" t="s">
        <v>380</v>
      </c>
      <c r="I5" s="247"/>
    </row>
    <row r="6" spans="1:9" ht="25.5">
      <c r="A6" s="215"/>
      <c r="B6" s="202" t="s">
        <v>99</v>
      </c>
      <c r="C6" s="202" t="s">
        <v>101</v>
      </c>
      <c r="D6" s="23" t="s">
        <v>81</v>
      </c>
      <c r="E6" s="31" t="s">
        <v>662</v>
      </c>
      <c r="F6" s="23" t="s">
        <v>663</v>
      </c>
      <c r="G6" s="65" t="s">
        <v>664</v>
      </c>
      <c r="H6" s="23" t="s">
        <v>665</v>
      </c>
      <c r="I6" s="215"/>
    </row>
    <row r="7" spans="1:9" ht="12.75" customHeight="1">
      <c r="A7" s="1"/>
      <c r="B7" s="853" t="s">
        <v>128</v>
      </c>
      <c r="C7" s="836"/>
      <c r="D7" s="836"/>
      <c r="E7" s="836"/>
      <c r="F7" s="836"/>
      <c r="G7" s="836"/>
      <c r="H7" s="837"/>
      <c r="I7" s="1"/>
    </row>
    <row r="8" spans="1:9" ht="51">
      <c r="A8" s="1"/>
      <c r="B8" s="202" t="s">
        <v>142</v>
      </c>
      <c r="C8" s="202" t="s">
        <v>145</v>
      </c>
      <c r="D8" s="23" t="s">
        <v>81</v>
      </c>
      <c r="E8" s="190" t="s">
        <v>669</v>
      </c>
      <c r="F8" s="32" t="s">
        <v>670</v>
      </c>
      <c r="G8" s="32" t="s">
        <v>672</v>
      </c>
      <c r="H8" s="30" t="s">
        <v>55</v>
      </c>
      <c r="I8" s="1"/>
    </row>
    <row r="9" spans="1:9" ht="25.5">
      <c r="A9" s="1"/>
      <c r="B9" s="202" t="s">
        <v>166</v>
      </c>
      <c r="C9" s="202" t="s">
        <v>167</v>
      </c>
      <c r="D9" s="23" t="s">
        <v>31</v>
      </c>
      <c r="E9" s="198" t="s">
        <v>676</v>
      </c>
      <c r="F9" s="23" t="s">
        <v>677</v>
      </c>
      <c r="G9" s="250" t="str">
        <f>HYPERLINK("https://www.youtube.com/watch?time_continue=19&amp;v=IcpHK0OpaGg&amp;feature=emb_logo","наш город")</f>
        <v>наш город</v>
      </c>
      <c r="H9" s="23" t="s">
        <v>55</v>
      </c>
      <c r="I9" s="1"/>
    </row>
    <row r="10" spans="1:9" ht="38.25">
      <c r="A10" s="1"/>
      <c r="B10" s="202" t="s">
        <v>187</v>
      </c>
      <c r="C10" s="202" t="s">
        <v>189</v>
      </c>
      <c r="D10" s="23" t="s">
        <v>81</v>
      </c>
      <c r="E10" s="31" t="s">
        <v>682</v>
      </c>
      <c r="F10" s="23" t="s">
        <v>683</v>
      </c>
      <c r="G10" s="65" t="s">
        <v>684</v>
      </c>
      <c r="H10" s="23" t="s">
        <v>686</v>
      </c>
      <c r="I10" s="1"/>
    </row>
    <row r="11" spans="1:9" ht="25.5">
      <c r="A11" s="1"/>
      <c r="B11" s="202" t="s">
        <v>433</v>
      </c>
      <c r="C11" s="202" t="s">
        <v>434</v>
      </c>
      <c r="D11" s="23" t="s">
        <v>31</v>
      </c>
      <c r="E11" s="198" t="s">
        <v>689</v>
      </c>
      <c r="F11" s="23" t="s">
        <v>677</v>
      </c>
      <c r="G11" s="250" t="str">
        <f>HYPERLINK("https://www.youtube.com/watch?time_continue=19&amp;v=IcpHK0OpaGg&amp;feature=emb_logo","https://www.youtube.com/watch?time_continue=19&amp;v=IcpHK0OpaGg&amp;feature=emb_logo")</f>
        <v>https://www.youtube.com/watch?time_continue=19&amp;v=IcpHK0OpaGg&amp;feature=emb_logo</v>
      </c>
      <c r="H11" s="23" t="s">
        <v>55</v>
      </c>
      <c r="I11" s="1"/>
    </row>
    <row r="12" spans="1:9" ht="13.5" customHeight="1">
      <c r="A12" s="1"/>
      <c r="B12" s="835" t="s">
        <v>219</v>
      </c>
      <c r="C12" s="836"/>
      <c r="D12" s="836"/>
      <c r="E12" s="836"/>
      <c r="F12" s="836"/>
      <c r="G12" s="836"/>
      <c r="H12" s="837"/>
      <c r="I12" s="1"/>
    </row>
    <row r="13" spans="1:9" ht="38.25">
      <c r="A13" s="1"/>
      <c r="B13" s="13" t="s">
        <v>29</v>
      </c>
      <c r="C13" s="13" t="s">
        <v>30</v>
      </c>
      <c r="D13" s="32" t="s">
        <v>31</v>
      </c>
      <c r="E13" s="74" t="s">
        <v>692</v>
      </c>
      <c r="F13" s="32" t="s">
        <v>693</v>
      </c>
      <c r="G13" s="193" t="str">
        <f>HYPERLINK("https://www.youtube.com/watch?time_continue=472&amp;v=hphBdPj57QE&amp;feature=emb_logo","По страницам детских журналов")</f>
        <v>По страницам детских журналов</v>
      </c>
      <c r="H13" s="32" t="s">
        <v>694</v>
      </c>
      <c r="I13" s="1"/>
    </row>
    <row r="14" spans="1:9" ht="38.25">
      <c r="A14" s="174"/>
      <c r="B14" s="192" t="s">
        <v>77</v>
      </c>
      <c r="C14" s="13" t="s">
        <v>79</v>
      </c>
      <c r="D14" s="73" t="s">
        <v>31</v>
      </c>
      <c r="E14" s="74" t="s">
        <v>696</v>
      </c>
      <c r="F14" s="73" t="s">
        <v>697</v>
      </c>
      <c r="G14" s="96" t="str">
        <f>HYPERLINK("https://www.youtube.com/watch?time_continue=440&amp;v=nHpdy5sQZp0&amp;feature=emb_logo","выполнить задание по видеоуроку")</f>
        <v>выполнить задание по видеоуроку</v>
      </c>
      <c r="H14" s="40" t="s">
        <v>698</v>
      </c>
      <c r="I14" s="174"/>
    </row>
    <row r="15" spans="1:9" ht="63.75">
      <c r="A15" s="1"/>
      <c r="B15" s="13" t="s">
        <v>99</v>
      </c>
      <c r="C15" s="13" t="s">
        <v>101</v>
      </c>
      <c r="D15" s="119" t="s">
        <v>81</v>
      </c>
      <c r="E15" s="74" t="s">
        <v>699</v>
      </c>
      <c r="F15" s="32" t="s">
        <v>700</v>
      </c>
      <c r="G15" s="32" t="s">
        <v>536</v>
      </c>
      <c r="H15" s="32" t="s">
        <v>55</v>
      </c>
      <c r="I15" s="1"/>
    </row>
    <row r="16" spans="1:9" ht="12.75" customHeight="1">
      <c r="A16" s="1"/>
      <c r="B16" s="854" t="s">
        <v>128</v>
      </c>
      <c r="C16" s="836"/>
      <c r="D16" s="836"/>
      <c r="E16" s="836"/>
      <c r="F16" s="836"/>
      <c r="G16" s="836"/>
      <c r="H16" s="837"/>
      <c r="I16" s="1"/>
    </row>
    <row r="17" spans="1:9" ht="25.5">
      <c r="A17" s="1"/>
      <c r="B17" s="13" t="s">
        <v>142</v>
      </c>
      <c r="C17" s="13" t="s">
        <v>145</v>
      </c>
      <c r="D17" s="32" t="s">
        <v>703</v>
      </c>
      <c r="E17" s="103" t="s">
        <v>704</v>
      </c>
      <c r="F17" s="38" t="s">
        <v>705</v>
      </c>
      <c r="G17" s="254" t="str">
        <f>HYPERLINK("https://www.youtube.com/watch?time_continue=17&amp;v=sn5rpQtrw1g&amp;feature=emb_logo","видеоурок")</f>
        <v>видеоурок</v>
      </c>
      <c r="H17" s="38" t="s">
        <v>706</v>
      </c>
      <c r="I17" s="1"/>
    </row>
    <row r="18" spans="1:9" ht="25.5">
      <c r="A18" s="1"/>
      <c r="B18" s="847" t="s">
        <v>166</v>
      </c>
      <c r="C18" s="847" t="s">
        <v>167</v>
      </c>
      <c r="D18" s="32" t="s">
        <v>81</v>
      </c>
      <c r="E18" s="121" t="s">
        <v>710</v>
      </c>
      <c r="F18" s="32" t="s">
        <v>488</v>
      </c>
      <c r="G18" s="32" t="s">
        <v>489</v>
      </c>
      <c r="H18" s="32" t="s">
        <v>380</v>
      </c>
      <c r="I18" s="1"/>
    </row>
    <row r="19" spans="1:9" ht="38.25">
      <c r="A19" s="1"/>
      <c r="B19" s="848"/>
      <c r="C19" s="848"/>
      <c r="D19" s="32" t="s">
        <v>31</v>
      </c>
      <c r="E19" s="255" t="s">
        <v>711</v>
      </c>
      <c r="F19" s="95" t="s">
        <v>712</v>
      </c>
      <c r="G19" s="256" t="str">
        <f>HYPERLINK("https://arch.rgdb.ru/xmlui/handle/123456789/47491#page/1/mode/2up","читаем! Герои-пионеры. Валя Котик. перейди те по ссылке")</f>
        <v>читаем! Герои-пионеры. Валя Котик. перейди те по ссылке</v>
      </c>
      <c r="H19" s="75" t="s">
        <v>55</v>
      </c>
      <c r="I19" s="1"/>
    </row>
    <row r="20" spans="1:9" ht="38.25">
      <c r="A20" s="1"/>
      <c r="B20" s="13" t="s">
        <v>187</v>
      </c>
      <c r="C20" s="13" t="s">
        <v>189</v>
      </c>
      <c r="D20" s="32" t="s">
        <v>31</v>
      </c>
      <c r="E20" s="255" t="s">
        <v>713</v>
      </c>
      <c r="F20" s="244" t="s">
        <v>714</v>
      </c>
      <c r="G20" s="257" t="str">
        <f>HYPERLINK("https://source2016.ru/russkij-yazyk-sushhestvitelnoe-prilagatelnoe-glagol/","https://source2016.ru/russkij-yazyk-sushhestvitelnoe-prilagatelnoe-glagol/")</f>
        <v>https://source2016.ru/russkij-yazyk-sushhestvitelnoe-prilagatelnoe-glagol/</v>
      </c>
      <c r="H20" s="75" t="s">
        <v>55</v>
      </c>
      <c r="I20" s="1"/>
    </row>
    <row r="21" spans="1:9" ht="13.5" customHeight="1">
      <c r="A21" s="1"/>
      <c r="B21" s="835" t="s">
        <v>252</v>
      </c>
      <c r="C21" s="836"/>
      <c r="D21" s="836"/>
      <c r="E21" s="836"/>
      <c r="F21" s="836"/>
      <c r="G21" s="836"/>
      <c r="H21" s="837"/>
      <c r="I21" s="1"/>
    </row>
    <row r="22" spans="1:9" ht="25.5">
      <c r="A22" s="1"/>
      <c r="B22" s="13" t="s">
        <v>29</v>
      </c>
      <c r="C22" s="13" t="s">
        <v>30</v>
      </c>
      <c r="D22" s="32" t="s">
        <v>81</v>
      </c>
      <c r="E22" s="73" t="s">
        <v>715</v>
      </c>
      <c r="F22" s="32" t="s">
        <v>716</v>
      </c>
      <c r="G22" s="78" t="s">
        <v>717</v>
      </c>
      <c r="H22" s="32" t="s">
        <v>718</v>
      </c>
      <c r="I22" s="1"/>
    </row>
    <row r="23" spans="1:9" ht="38.25">
      <c r="A23" s="1"/>
      <c r="B23" s="13" t="s">
        <v>77</v>
      </c>
      <c r="C23" s="13" t="s">
        <v>79</v>
      </c>
      <c r="D23" s="32" t="s">
        <v>81</v>
      </c>
      <c r="E23" s="73" t="s">
        <v>719</v>
      </c>
      <c r="F23" s="200" t="s">
        <v>697</v>
      </c>
      <c r="G23" s="40" t="s">
        <v>720</v>
      </c>
      <c r="H23" s="20" t="s">
        <v>380</v>
      </c>
      <c r="I23" s="1"/>
    </row>
    <row r="24" spans="1:9" ht="38.25">
      <c r="A24" s="1"/>
      <c r="B24" s="13" t="s">
        <v>99</v>
      </c>
      <c r="C24" s="13" t="s">
        <v>101</v>
      </c>
      <c r="D24" s="32" t="s">
        <v>31</v>
      </c>
      <c r="E24" s="73" t="s">
        <v>721</v>
      </c>
      <c r="F24" s="47" t="s">
        <v>722</v>
      </c>
      <c r="G24" s="40" t="s">
        <v>720</v>
      </c>
      <c r="H24" s="20" t="s">
        <v>380</v>
      </c>
      <c r="I24" s="1"/>
    </row>
    <row r="25" spans="1:9" ht="12.75" customHeight="1">
      <c r="A25" s="1"/>
      <c r="B25" s="838" t="s">
        <v>128</v>
      </c>
      <c r="C25" s="836"/>
      <c r="D25" s="836"/>
      <c r="E25" s="836"/>
      <c r="F25" s="836"/>
      <c r="G25" s="836"/>
      <c r="H25" s="837"/>
      <c r="I25" s="1"/>
    </row>
    <row r="26" spans="1:9" ht="30.75" customHeight="1">
      <c r="A26" s="1"/>
      <c r="B26" s="13" t="s">
        <v>142</v>
      </c>
      <c r="C26" s="13" t="s">
        <v>145</v>
      </c>
      <c r="D26" s="32" t="s">
        <v>31</v>
      </c>
      <c r="E26" s="73" t="s">
        <v>723</v>
      </c>
      <c r="F26" s="260" t="s">
        <v>724</v>
      </c>
      <c r="G26" s="96" t="str">
        <f>HYPERLINK("https://www.youtube.com/watch?v=a32aNRBjOR8&amp;feature=emb_logo","https://www.youtube.com/watch?v=a32aNRBjOR8&amp;feature=emb_logo")</f>
        <v>https://www.youtube.com/watch?v=a32aNRBjOR8&amp;feature=emb_logo</v>
      </c>
      <c r="H26" s="23" t="s">
        <v>725</v>
      </c>
      <c r="I26" s="1"/>
    </row>
    <row r="27" spans="1:9" ht="25.5">
      <c r="A27" s="1"/>
      <c r="B27" s="13" t="s">
        <v>166</v>
      </c>
      <c r="C27" s="13" t="s">
        <v>167</v>
      </c>
      <c r="D27" s="32" t="s">
        <v>31</v>
      </c>
      <c r="E27" s="74" t="s">
        <v>726</v>
      </c>
      <c r="F27" s="261" t="s">
        <v>727</v>
      </c>
      <c r="G27" s="96" t="str">
        <f>HYPERLINK("https://infourok.ru/prezentaciya-mir-prokofeva-1851235.html","https://infourok.ru/prezentaciya-mir-prokofeva-1851235.html")</f>
        <v>https://infourok.ru/prezentaciya-mir-prokofeva-1851235.html</v>
      </c>
      <c r="H27" s="23" t="s">
        <v>728</v>
      </c>
      <c r="I27" s="1"/>
    </row>
    <row r="28" spans="1:9" ht="47.25" customHeight="1">
      <c r="A28" s="1"/>
      <c r="B28" s="13" t="s">
        <v>187</v>
      </c>
      <c r="C28" s="13" t="s">
        <v>189</v>
      </c>
      <c r="D28" s="32" t="s">
        <v>81</v>
      </c>
      <c r="E28" s="194" t="s">
        <v>729</v>
      </c>
      <c r="F28" s="32" t="s">
        <v>730</v>
      </c>
      <c r="G28" s="32" t="s">
        <v>731</v>
      </c>
      <c r="H28" s="32" t="s">
        <v>55</v>
      </c>
      <c r="I28" s="1"/>
    </row>
    <row r="29" spans="1:9" ht="13.5" customHeight="1">
      <c r="A29" s="1"/>
      <c r="B29" s="835" t="s">
        <v>354</v>
      </c>
      <c r="C29" s="836"/>
      <c r="D29" s="836"/>
      <c r="E29" s="836"/>
      <c r="F29" s="836"/>
      <c r="G29" s="836"/>
      <c r="H29" s="837"/>
      <c r="I29" s="1"/>
    </row>
    <row r="30" spans="1:9" ht="25.5">
      <c r="A30" s="1"/>
      <c r="B30" s="13" t="s">
        <v>29</v>
      </c>
      <c r="C30" s="13" t="s">
        <v>30</v>
      </c>
      <c r="D30" s="32" t="s">
        <v>31</v>
      </c>
      <c r="E30" s="73" t="s">
        <v>732</v>
      </c>
      <c r="F30" s="262" t="s">
        <v>733</v>
      </c>
      <c r="G30" s="76" t="str">
        <f>HYPERLINK("https://www.youtube.com/watch?time_continue=49&amp;v=OzgOrLr6sRg&amp;feature=emb_logo","прослушать текст и ответить на вопросы с 181 устно")</f>
        <v>прослушать текст и ответить на вопросы с 181 устно</v>
      </c>
      <c r="H30" s="32" t="s">
        <v>734</v>
      </c>
      <c r="I30" s="1"/>
    </row>
    <row r="31" spans="1:9" ht="51">
      <c r="A31" s="1"/>
      <c r="B31" s="13" t="s">
        <v>77</v>
      </c>
      <c r="C31" s="13" t="s">
        <v>79</v>
      </c>
      <c r="D31" s="32" t="s">
        <v>81</v>
      </c>
      <c r="E31" s="73" t="s">
        <v>735</v>
      </c>
      <c r="F31" s="32" t="s">
        <v>736</v>
      </c>
      <c r="G31" s="40" t="s">
        <v>737</v>
      </c>
      <c r="H31" s="23" t="s">
        <v>380</v>
      </c>
      <c r="I31" s="1"/>
    </row>
    <row r="32" spans="1:9" ht="38.25">
      <c r="A32" s="1"/>
      <c r="B32" s="13" t="s">
        <v>99</v>
      </c>
      <c r="C32" s="13" t="s">
        <v>101</v>
      </c>
      <c r="D32" s="32" t="s">
        <v>81</v>
      </c>
      <c r="E32" s="73" t="s">
        <v>738</v>
      </c>
      <c r="F32" s="199" t="s">
        <v>739</v>
      </c>
      <c r="G32" s="40" t="s">
        <v>740</v>
      </c>
      <c r="H32" s="23" t="s">
        <v>741</v>
      </c>
      <c r="I32" s="1"/>
    </row>
    <row r="33" spans="1:9" ht="12.75" customHeight="1">
      <c r="A33" s="1"/>
      <c r="B33" s="838" t="s">
        <v>128</v>
      </c>
      <c r="C33" s="836"/>
      <c r="D33" s="836"/>
      <c r="E33" s="836"/>
      <c r="F33" s="836"/>
      <c r="G33" s="836"/>
      <c r="H33" s="837"/>
      <c r="I33" s="1"/>
    </row>
    <row r="34" spans="1:9" ht="25.5">
      <c r="A34" s="1"/>
      <c r="B34" s="13" t="s">
        <v>142</v>
      </c>
      <c r="C34" s="13" t="s">
        <v>145</v>
      </c>
      <c r="D34" s="32" t="s">
        <v>742</v>
      </c>
      <c r="E34" s="73" t="s">
        <v>743</v>
      </c>
      <c r="F34" s="32" t="s">
        <v>744</v>
      </c>
      <c r="G34" s="40" t="s">
        <v>745</v>
      </c>
      <c r="H34" s="137" t="s">
        <v>746</v>
      </c>
      <c r="I34" s="1"/>
    </row>
    <row r="35" spans="1:9" ht="25.5">
      <c r="A35" s="1"/>
      <c r="B35" s="13" t="s">
        <v>166</v>
      </c>
      <c r="C35" s="13" t="s">
        <v>167</v>
      </c>
      <c r="D35" s="32" t="s">
        <v>81</v>
      </c>
      <c r="E35" s="73" t="s">
        <v>747</v>
      </c>
      <c r="F35" s="73" t="s">
        <v>748</v>
      </c>
      <c r="G35" s="40" t="s">
        <v>749</v>
      </c>
      <c r="H35" s="23" t="s">
        <v>750</v>
      </c>
      <c r="I35" s="1"/>
    </row>
    <row r="36" spans="1:9" ht="18" customHeight="1">
      <c r="A36" s="1"/>
      <c r="B36" s="841"/>
      <c r="C36" s="840"/>
      <c r="D36" s="840"/>
      <c r="E36" s="840"/>
      <c r="F36" s="840"/>
      <c r="G36" s="840"/>
      <c r="H36" s="840"/>
      <c r="I36" s="1"/>
    </row>
    <row r="37" spans="1:9" ht="12.75">
      <c r="A37" s="1"/>
      <c r="B37" s="15"/>
      <c r="C37" s="15"/>
      <c r="D37" s="77"/>
      <c r="E37" s="77"/>
      <c r="F37" s="77"/>
      <c r="G37" s="181"/>
      <c r="H37" s="182"/>
      <c r="I37" s="1"/>
    </row>
    <row r="38" spans="1:9" ht="12.75">
      <c r="A38" s="1"/>
      <c r="B38" s="15"/>
      <c r="C38" s="15"/>
      <c r="D38" s="77"/>
      <c r="E38" s="77"/>
      <c r="F38" s="263"/>
      <c r="G38" s="182"/>
      <c r="H38" s="24"/>
      <c r="I38" s="1"/>
    </row>
    <row r="39" spans="1:9" ht="12.75">
      <c r="A39" s="1"/>
      <c r="B39" s="15"/>
      <c r="C39" s="15"/>
      <c r="D39" s="77"/>
      <c r="E39" s="77"/>
      <c r="F39" s="77"/>
      <c r="G39" s="182"/>
      <c r="H39" s="24"/>
      <c r="I39" s="1"/>
    </row>
    <row r="40" spans="1:9" ht="12.75" customHeight="1">
      <c r="A40" s="1"/>
      <c r="B40" s="839"/>
      <c r="C40" s="840"/>
      <c r="D40" s="840"/>
      <c r="E40" s="840"/>
      <c r="F40" s="840"/>
      <c r="G40" s="840"/>
      <c r="H40" s="840"/>
      <c r="I40" s="1"/>
    </row>
    <row r="41" spans="1:9" ht="12.75">
      <c r="A41" s="1"/>
      <c r="B41" s="15"/>
      <c r="C41" s="15"/>
      <c r="D41" s="77"/>
      <c r="E41" s="77"/>
      <c r="F41" s="47"/>
      <c r="G41" s="182"/>
      <c r="H41" s="24"/>
      <c r="I41" s="1"/>
    </row>
    <row r="42" spans="1:9" ht="12.75">
      <c r="A42" s="1"/>
      <c r="B42" s="15"/>
      <c r="C42" s="15"/>
      <c r="D42" s="77"/>
      <c r="E42" s="77"/>
      <c r="F42" s="77"/>
      <c r="G42" s="182"/>
      <c r="H42" s="24"/>
      <c r="I42" s="1"/>
    </row>
    <row r="43" spans="1:9" ht="12.75">
      <c r="A43" s="1"/>
      <c r="B43" s="145"/>
      <c r="C43" s="145"/>
      <c r="D43" s="77"/>
      <c r="E43" s="77"/>
      <c r="F43" s="77"/>
      <c r="G43" s="182"/>
      <c r="H43" s="24"/>
      <c r="I43" s="1"/>
    </row>
    <row r="44" spans="1:9" ht="18" customHeight="1">
      <c r="A44" s="1"/>
      <c r="B44" s="841"/>
      <c r="C44" s="840"/>
      <c r="D44" s="840"/>
      <c r="E44" s="840"/>
      <c r="F44" s="840"/>
      <c r="G44" s="840"/>
      <c r="H44" s="840"/>
      <c r="I44" s="1"/>
    </row>
    <row r="45" spans="1:9" ht="12.75">
      <c r="A45" s="1"/>
      <c r="B45" s="145"/>
      <c r="C45" s="145"/>
      <c r="D45" s="77"/>
      <c r="E45" s="77"/>
      <c r="F45" s="77"/>
      <c r="G45" s="181"/>
      <c r="H45" s="77"/>
      <c r="I45" s="1"/>
    </row>
    <row r="46" spans="1:9" ht="12.75">
      <c r="A46" s="1"/>
      <c r="B46" s="145"/>
      <c r="C46" s="145"/>
      <c r="D46" s="77"/>
      <c r="E46" s="77"/>
      <c r="F46" s="77"/>
      <c r="G46" s="182"/>
      <c r="H46" s="24"/>
      <c r="I46" s="1"/>
    </row>
    <row r="47" spans="1:9" ht="12.75">
      <c r="A47" s="1"/>
      <c r="B47" s="145"/>
      <c r="C47" s="145"/>
      <c r="D47" s="77"/>
      <c r="E47" s="77"/>
      <c r="F47" s="77"/>
      <c r="G47" s="182"/>
      <c r="H47" s="24"/>
      <c r="I47" s="1"/>
    </row>
    <row r="48" spans="1:9" ht="12.75" customHeight="1">
      <c r="A48" s="1"/>
      <c r="B48" s="839"/>
      <c r="C48" s="840"/>
      <c r="D48" s="840"/>
      <c r="E48" s="840"/>
      <c r="F48" s="840"/>
      <c r="G48" s="840"/>
      <c r="H48" s="840"/>
      <c r="I48" s="1"/>
    </row>
    <row r="49" spans="1:9" ht="28.5" customHeight="1">
      <c r="A49" s="1"/>
      <c r="B49" s="145"/>
      <c r="C49" s="145"/>
      <c r="D49" s="77"/>
      <c r="E49" s="77"/>
      <c r="F49" s="77"/>
      <c r="G49" s="182"/>
      <c r="H49" s="24"/>
      <c r="I49" s="1"/>
    </row>
    <row r="50" spans="1:9" ht="12.75">
      <c r="A50" s="1"/>
      <c r="B50" s="210"/>
      <c r="C50" s="210"/>
      <c r="D50" s="161"/>
      <c r="E50" s="161"/>
      <c r="F50" s="264"/>
      <c r="G50" s="265"/>
      <c r="H50" s="161"/>
      <c r="I50" s="1"/>
    </row>
    <row r="51" spans="1:9" ht="12.75">
      <c r="A51" s="1"/>
      <c r="B51" s="174"/>
      <c r="C51" s="174"/>
      <c r="D51" s="174"/>
      <c r="E51" s="174"/>
      <c r="F51" s="174"/>
      <c r="G51" s="174"/>
      <c r="H51" s="174"/>
      <c r="I51" s="1"/>
    </row>
    <row r="52" spans="1:9" ht="12.75">
      <c r="A52" s="1"/>
      <c r="B52" s="174"/>
      <c r="C52" s="174"/>
      <c r="D52" s="174"/>
      <c r="E52" s="174"/>
      <c r="F52" s="174"/>
      <c r="G52" s="174"/>
      <c r="H52" s="174"/>
      <c r="I52" s="1"/>
    </row>
    <row r="53" spans="1:9" ht="12.75">
      <c r="A53" s="1"/>
      <c r="B53" s="174"/>
      <c r="C53" s="174"/>
      <c r="D53" s="174"/>
      <c r="E53" s="174"/>
      <c r="F53" s="174"/>
      <c r="G53" s="174"/>
      <c r="H53" s="174"/>
      <c r="I53" s="1"/>
    </row>
    <row r="54" spans="1:9" ht="12.75">
      <c r="A54" s="1"/>
      <c r="B54" s="174"/>
      <c r="C54" s="174"/>
      <c r="D54" s="174"/>
      <c r="E54" s="174"/>
      <c r="F54" s="174"/>
      <c r="G54" s="174"/>
      <c r="H54" s="174"/>
      <c r="I54" s="1"/>
    </row>
    <row r="55" spans="1:9" ht="12.75">
      <c r="A55" s="1"/>
      <c r="B55" s="174"/>
      <c r="C55" s="174"/>
      <c r="D55" s="174"/>
      <c r="E55" s="174"/>
      <c r="F55" s="174"/>
      <c r="G55" s="174"/>
      <c r="H55" s="174"/>
      <c r="I55" s="1"/>
    </row>
    <row r="56" spans="1:9" ht="12.75">
      <c r="A56" s="1"/>
      <c r="B56" s="174"/>
      <c r="C56" s="174"/>
      <c r="D56" s="174"/>
      <c r="E56" s="174"/>
      <c r="F56" s="174"/>
      <c r="G56" s="174"/>
      <c r="H56" s="174"/>
      <c r="I56" s="1"/>
    </row>
    <row r="57" spans="1:9" ht="12.75">
      <c r="A57" s="1"/>
      <c r="B57" s="174"/>
      <c r="C57" s="174"/>
      <c r="D57" s="174"/>
      <c r="E57" s="174"/>
      <c r="F57" s="174"/>
      <c r="G57" s="174"/>
      <c r="H57" s="174"/>
      <c r="I57" s="1"/>
    </row>
    <row r="58" spans="1:9" ht="12.75">
      <c r="A58" s="1"/>
      <c r="B58" s="174"/>
      <c r="C58" s="174"/>
      <c r="D58" s="174"/>
      <c r="E58" s="174"/>
      <c r="F58" s="174"/>
      <c r="G58" s="174"/>
      <c r="H58" s="174"/>
      <c r="I58" s="1"/>
    </row>
    <row r="59" spans="1:9" ht="12.75">
      <c r="A59" s="1"/>
      <c r="B59" s="174"/>
      <c r="C59" s="174"/>
      <c r="D59" s="174"/>
      <c r="E59" s="174"/>
      <c r="F59" s="174"/>
      <c r="G59" s="174"/>
      <c r="H59" s="174"/>
      <c r="I59" s="1"/>
    </row>
    <row r="60" spans="1:9" ht="12.75">
      <c r="A60" s="1"/>
      <c r="B60" s="1"/>
      <c r="C60" s="1"/>
      <c r="D60" s="1"/>
      <c r="E60" s="1"/>
      <c r="F60" s="1"/>
      <c r="G60" s="1"/>
      <c r="H60" s="1"/>
      <c r="I60" s="1"/>
    </row>
    <row r="61" spans="1:9" ht="12.75">
      <c r="A61" s="1"/>
      <c r="B61" s="1"/>
      <c r="C61" s="1"/>
      <c r="D61" s="1"/>
      <c r="E61" s="1"/>
      <c r="F61" s="1"/>
      <c r="G61" s="1"/>
      <c r="H61" s="1"/>
      <c r="I61" s="1"/>
    </row>
    <row r="62" spans="1:9" ht="12.75">
      <c r="A62" s="1"/>
      <c r="B62" s="1"/>
      <c r="C62" s="1"/>
      <c r="D62" s="1"/>
      <c r="E62" s="1"/>
      <c r="F62" s="1"/>
      <c r="G62" s="1"/>
      <c r="H62" s="1"/>
      <c r="I62" s="1"/>
    </row>
    <row r="63" spans="1:9" ht="12.75">
      <c r="A63" s="1"/>
      <c r="B63" s="1"/>
      <c r="C63" s="1"/>
      <c r="D63" s="1"/>
      <c r="E63" s="1"/>
      <c r="F63" s="1"/>
      <c r="G63" s="1"/>
      <c r="H63" s="1"/>
      <c r="I63" s="1"/>
    </row>
    <row r="64" spans="1:9" ht="12.75">
      <c r="A64" s="1"/>
      <c r="B64" s="1"/>
      <c r="C64" s="1"/>
      <c r="D64" s="1"/>
      <c r="E64" s="1"/>
      <c r="F64" s="1"/>
      <c r="G64" s="1"/>
      <c r="H64" s="1"/>
      <c r="I64" s="1"/>
    </row>
    <row r="65" spans="1:9" ht="12.75">
      <c r="A65" s="1"/>
      <c r="B65" s="1"/>
      <c r="C65" s="1"/>
      <c r="D65" s="1"/>
      <c r="E65" s="1"/>
      <c r="F65" s="1"/>
      <c r="G65" s="1"/>
      <c r="H65" s="1"/>
      <c r="I65" s="1"/>
    </row>
    <row r="66" spans="1:9" ht="12.75">
      <c r="A66" s="1"/>
      <c r="B66" s="1"/>
      <c r="C66" s="1"/>
      <c r="D66" s="1"/>
      <c r="E66" s="1"/>
      <c r="F66" s="1"/>
      <c r="G66" s="1"/>
      <c r="H66" s="1"/>
      <c r="I66" s="1"/>
    </row>
    <row r="67" spans="1:9" ht="12.75">
      <c r="A67" s="1"/>
      <c r="B67" s="1"/>
      <c r="C67" s="1"/>
      <c r="D67" s="1"/>
      <c r="E67" s="1"/>
      <c r="F67" s="1"/>
      <c r="G67" s="1"/>
      <c r="H67" s="1"/>
      <c r="I67" s="1"/>
    </row>
    <row r="68" spans="1:9" ht="12.75">
      <c r="A68" s="1"/>
      <c r="B68" s="1"/>
      <c r="C68" s="1"/>
      <c r="D68" s="1"/>
      <c r="E68" s="1"/>
      <c r="F68" s="1"/>
      <c r="G68" s="1"/>
      <c r="H68" s="1"/>
      <c r="I68" s="1"/>
    </row>
    <row r="69" spans="1:9" ht="12.75">
      <c r="A69" s="1"/>
      <c r="B69" s="1"/>
      <c r="C69" s="1"/>
      <c r="D69" s="1"/>
      <c r="E69" s="1"/>
      <c r="F69" s="1"/>
      <c r="G69" s="1"/>
      <c r="H69" s="1"/>
      <c r="I69" s="1"/>
    </row>
    <row r="70" spans="1:9" ht="12.75">
      <c r="A70" s="1"/>
      <c r="B70" s="1"/>
      <c r="C70" s="1"/>
      <c r="D70" s="1"/>
      <c r="E70" s="1"/>
      <c r="F70" s="1"/>
      <c r="G70" s="1"/>
      <c r="H70" s="1"/>
      <c r="I70" s="1"/>
    </row>
    <row r="71" spans="1:9" ht="12.75">
      <c r="A71" s="1"/>
      <c r="B71" s="1"/>
      <c r="C71" s="1"/>
      <c r="D71" s="1"/>
      <c r="E71" s="1"/>
      <c r="F71" s="1"/>
      <c r="G71" s="1"/>
      <c r="H71" s="1"/>
      <c r="I71" s="1"/>
    </row>
    <row r="72" spans="1:9" ht="12.75">
      <c r="A72" s="1"/>
      <c r="B72" s="1"/>
      <c r="C72" s="1"/>
      <c r="D72" s="1"/>
      <c r="E72" s="1"/>
      <c r="F72" s="1"/>
      <c r="G72" s="1"/>
      <c r="H72" s="1"/>
      <c r="I72" s="1"/>
    </row>
    <row r="73" spans="1:9" ht="12.75">
      <c r="A73" s="1"/>
      <c r="B73" s="1"/>
      <c r="C73" s="1"/>
      <c r="D73" s="1"/>
      <c r="E73" s="1"/>
      <c r="F73" s="1"/>
      <c r="G73" s="1"/>
      <c r="H73" s="1"/>
      <c r="I73" s="1"/>
    </row>
    <row r="74" spans="1:9" ht="12.75">
      <c r="A74" s="1"/>
      <c r="B74" s="1"/>
      <c r="C74" s="1"/>
      <c r="D74" s="1"/>
      <c r="E74" s="1"/>
      <c r="F74" s="1"/>
      <c r="G74" s="1"/>
      <c r="H74" s="1"/>
      <c r="I74" s="1"/>
    </row>
    <row r="75" spans="1:9" ht="12.75">
      <c r="A75" s="1"/>
      <c r="B75" s="1"/>
      <c r="C75" s="1"/>
      <c r="D75" s="1"/>
      <c r="E75" s="1"/>
      <c r="F75" s="1"/>
      <c r="G75" s="1"/>
      <c r="H75" s="1"/>
      <c r="I75" s="1"/>
    </row>
    <row r="76" spans="1:9" ht="12.75">
      <c r="A76" s="1"/>
      <c r="B76" s="1"/>
      <c r="C76" s="1"/>
      <c r="D76" s="1"/>
      <c r="E76" s="1"/>
      <c r="F76" s="1"/>
      <c r="G76" s="1"/>
      <c r="H76" s="1"/>
      <c r="I76" s="1"/>
    </row>
    <row r="77" spans="1:9" ht="12.75">
      <c r="A77" s="1"/>
      <c r="B77" s="1"/>
      <c r="C77" s="1"/>
      <c r="D77" s="1"/>
      <c r="E77" s="1"/>
      <c r="F77" s="1"/>
      <c r="G77" s="1"/>
      <c r="H77" s="1"/>
      <c r="I77" s="1"/>
    </row>
    <row r="78" spans="1:9" ht="12.75">
      <c r="A78" s="1"/>
      <c r="B78" s="1"/>
      <c r="C78" s="1"/>
      <c r="D78" s="1"/>
      <c r="E78" s="1"/>
      <c r="F78" s="1"/>
      <c r="G78" s="1"/>
      <c r="H78" s="1"/>
      <c r="I78" s="1"/>
    </row>
    <row r="79" spans="1:9" ht="12.75">
      <c r="A79" s="1"/>
      <c r="B79" s="1"/>
      <c r="C79" s="1"/>
      <c r="D79" s="1"/>
      <c r="E79" s="1"/>
      <c r="F79" s="1"/>
      <c r="G79" s="1"/>
      <c r="H79" s="1"/>
      <c r="I79" s="1"/>
    </row>
    <row r="80" spans="1:9" ht="12.75">
      <c r="A80" s="1"/>
      <c r="B80" s="1"/>
      <c r="C80" s="1"/>
      <c r="D80" s="1"/>
      <c r="E80" s="1"/>
      <c r="F80" s="1"/>
      <c r="G80" s="1"/>
      <c r="H80" s="1"/>
      <c r="I80" s="1"/>
    </row>
    <row r="81" spans="1:9" ht="12.75">
      <c r="A81" s="1"/>
      <c r="B81" s="1"/>
      <c r="C81" s="1"/>
      <c r="D81" s="1"/>
      <c r="E81" s="1"/>
      <c r="F81" s="1"/>
      <c r="G81" s="1"/>
      <c r="H81" s="1"/>
      <c r="I81" s="1"/>
    </row>
    <row r="82" spans="1:9" ht="12.75">
      <c r="A82" s="1"/>
      <c r="B82" s="1"/>
      <c r="C82" s="1"/>
      <c r="D82" s="1"/>
      <c r="E82" s="1"/>
      <c r="F82" s="1"/>
      <c r="G82" s="1"/>
      <c r="H82" s="1"/>
      <c r="I82" s="1"/>
    </row>
    <row r="83" spans="1:9" ht="12.75">
      <c r="A83" s="1"/>
      <c r="B83" s="1"/>
      <c r="C83" s="1"/>
      <c r="D83" s="1"/>
      <c r="E83" s="1"/>
      <c r="F83" s="1"/>
      <c r="G83" s="1"/>
      <c r="H83" s="1"/>
      <c r="I83" s="1"/>
    </row>
    <row r="84" spans="1:9" ht="12.75">
      <c r="A84" s="1"/>
      <c r="B84" s="1"/>
      <c r="C84" s="1"/>
      <c r="D84" s="1"/>
      <c r="E84" s="1"/>
      <c r="F84" s="1"/>
      <c r="G84" s="1"/>
      <c r="H84" s="1"/>
      <c r="I84" s="1"/>
    </row>
    <row r="85" spans="1:9" ht="12.75">
      <c r="A85" s="1"/>
      <c r="B85" s="1"/>
      <c r="C85" s="1"/>
      <c r="D85" s="1"/>
      <c r="E85" s="1"/>
      <c r="F85" s="1"/>
      <c r="G85" s="1"/>
      <c r="H85" s="1"/>
      <c r="I85" s="1"/>
    </row>
    <row r="86" spans="1:9" ht="12.75">
      <c r="A86" s="1"/>
      <c r="B86" s="1"/>
      <c r="C86" s="1"/>
      <c r="D86" s="1"/>
      <c r="E86" s="1"/>
      <c r="F86" s="1"/>
      <c r="G86" s="1"/>
      <c r="H86" s="1"/>
      <c r="I86" s="1"/>
    </row>
    <row r="87" spans="1:9" ht="12.75">
      <c r="A87" s="1"/>
      <c r="B87" s="1"/>
      <c r="C87" s="1"/>
      <c r="D87" s="1"/>
      <c r="E87" s="1"/>
      <c r="F87" s="1"/>
      <c r="G87" s="1"/>
      <c r="H87" s="1"/>
      <c r="I87" s="1"/>
    </row>
    <row r="88" spans="1:9" ht="12.75">
      <c r="A88" s="1"/>
      <c r="B88" s="1"/>
      <c r="C88" s="1"/>
      <c r="D88" s="1"/>
      <c r="E88" s="1"/>
      <c r="F88" s="1"/>
      <c r="G88" s="1"/>
      <c r="H88" s="1"/>
      <c r="I88" s="1"/>
    </row>
    <row r="89" spans="1:9" ht="12.75">
      <c r="A89" s="1"/>
      <c r="B89" s="1"/>
      <c r="C89" s="1"/>
      <c r="D89" s="1"/>
      <c r="E89" s="1"/>
      <c r="F89" s="1"/>
      <c r="G89" s="1"/>
      <c r="H89" s="1"/>
      <c r="I89" s="1"/>
    </row>
    <row r="90" spans="1:9" ht="12.75">
      <c r="A90" s="1"/>
      <c r="B90" s="1"/>
      <c r="C90" s="1"/>
      <c r="D90" s="1"/>
      <c r="E90" s="1"/>
      <c r="F90" s="1"/>
      <c r="G90" s="1"/>
      <c r="H90" s="1"/>
      <c r="I90" s="1"/>
    </row>
    <row r="91" spans="1:9" ht="12.75">
      <c r="A91" s="1"/>
      <c r="B91" s="1"/>
      <c r="C91" s="1"/>
      <c r="D91" s="1"/>
      <c r="E91" s="1"/>
      <c r="F91" s="1"/>
      <c r="G91" s="1"/>
      <c r="H91" s="1"/>
      <c r="I91" s="1"/>
    </row>
    <row r="92" spans="1:9" ht="12.75">
      <c r="A92" s="1"/>
      <c r="B92" s="1"/>
      <c r="C92" s="1"/>
      <c r="D92" s="1"/>
      <c r="E92" s="1"/>
      <c r="F92" s="1"/>
      <c r="G92" s="1"/>
      <c r="H92" s="1"/>
      <c r="I92" s="1"/>
    </row>
    <row r="93" spans="1:9" ht="12.75">
      <c r="A93" s="1"/>
      <c r="B93" s="1"/>
      <c r="C93" s="1"/>
      <c r="D93" s="1"/>
      <c r="E93" s="1"/>
      <c r="F93" s="1"/>
      <c r="G93" s="1"/>
      <c r="H93" s="1"/>
      <c r="I93" s="1"/>
    </row>
    <row r="94" spans="1:9" ht="12.75">
      <c r="A94" s="1"/>
      <c r="B94" s="1"/>
      <c r="C94" s="1"/>
      <c r="D94" s="1"/>
      <c r="E94" s="1"/>
      <c r="F94" s="1"/>
      <c r="G94" s="1"/>
      <c r="H94" s="1"/>
      <c r="I94" s="1"/>
    </row>
    <row r="95" spans="1:9" ht="12.75">
      <c r="A95" s="1"/>
      <c r="B95" s="1"/>
      <c r="C95" s="1"/>
      <c r="D95" s="1"/>
      <c r="E95" s="1"/>
      <c r="F95" s="1"/>
      <c r="G95" s="1"/>
      <c r="H95" s="1"/>
      <c r="I95" s="1"/>
    </row>
    <row r="96" spans="1:9" ht="12.75">
      <c r="A96" s="1"/>
      <c r="B96" s="1"/>
      <c r="C96" s="1"/>
      <c r="D96" s="1"/>
      <c r="E96" s="1"/>
      <c r="F96" s="1"/>
      <c r="G96" s="1"/>
      <c r="H96" s="1"/>
      <c r="I96" s="1"/>
    </row>
    <row r="97" spans="1:9" ht="12.75">
      <c r="A97" s="1"/>
      <c r="B97" s="1"/>
      <c r="C97" s="1"/>
      <c r="D97" s="1"/>
      <c r="E97" s="1"/>
      <c r="F97" s="1"/>
      <c r="G97" s="1"/>
      <c r="H97" s="1"/>
      <c r="I97" s="1"/>
    </row>
    <row r="98" spans="1:9" ht="12.75">
      <c r="A98" s="1"/>
      <c r="B98" s="1"/>
      <c r="C98" s="1"/>
      <c r="D98" s="1"/>
      <c r="E98" s="1"/>
      <c r="F98" s="1"/>
      <c r="G98" s="1"/>
      <c r="H98" s="1"/>
      <c r="I98" s="1"/>
    </row>
    <row r="99" spans="1:9" ht="12.75">
      <c r="A99" s="1"/>
      <c r="B99" s="1"/>
      <c r="C99" s="1"/>
      <c r="D99" s="1"/>
      <c r="E99" s="1"/>
      <c r="F99" s="1"/>
      <c r="G99" s="1"/>
      <c r="H99" s="1"/>
      <c r="I99" s="1"/>
    </row>
    <row r="100" spans="1:9" ht="12.75">
      <c r="A100" s="1"/>
      <c r="B100" s="1"/>
      <c r="C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C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C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C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C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C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C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C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C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C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C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C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C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C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C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C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C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C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C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C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C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C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C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C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C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C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C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C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C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C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C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C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C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C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C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C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C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C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C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C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C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C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C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C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C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C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C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C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C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C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C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C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C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C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C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C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C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C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C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C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C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C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C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C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C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C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C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C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C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C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C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C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C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C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C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C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C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C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C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C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C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C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C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C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C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C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C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C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C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C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C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C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C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C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C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C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C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C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C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C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C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C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C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C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C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C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C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C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C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C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C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C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C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C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C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C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C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C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C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C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C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C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C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C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C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C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C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C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C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C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C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C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C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C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C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C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C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C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C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C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C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C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C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C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C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C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C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C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C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C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C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C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C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C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C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C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C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C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C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C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C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C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C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C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C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C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C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C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C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C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C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C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C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C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C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C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C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C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C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C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C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C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C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C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C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C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C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C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C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C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C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C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C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C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C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C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C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C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C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C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C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C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C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C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C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C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C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C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C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C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C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C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C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C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C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C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C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C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C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C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C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C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C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C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C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C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C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C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C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C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C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C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C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C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C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C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C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C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C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C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C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C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C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C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C976" s="1"/>
      <c r="D976" s="1"/>
      <c r="E976" s="1"/>
      <c r="F976" s="1"/>
      <c r="G976" s="1"/>
      <c r="H976" s="1"/>
      <c r="I976" s="1"/>
    </row>
    <row r="977" spans="1:9" ht="12.75">
      <c r="A977" s="1"/>
      <c r="B977" s="1"/>
      <c r="C977" s="1"/>
      <c r="D977" s="1"/>
      <c r="E977" s="1"/>
      <c r="F977" s="1"/>
      <c r="G977" s="1"/>
      <c r="H977" s="1"/>
      <c r="I977" s="1"/>
    </row>
    <row r="978" spans="1:9" ht="12.75">
      <c r="A978" s="1"/>
      <c r="B978" s="1"/>
      <c r="C978" s="1"/>
      <c r="D978" s="1"/>
      <c r="E978" s="1"/>
      <c r="F978" s="1"/>
      <c r="G978" s="1"/>
      <c r="H978" s="1"/>
      <c r="I978" s="1"/>
    </row>
    <row r="979" spans="1:9" ht="12.75">
      <c r="A979" s="1"/>
      <c r="B979" s="1"/>
      <c r="C979" s="1"/>
      <c r="D979" s="1"/>
      <c r="E979" s="1"/>
      <c r="F979" s="1"/>
      <c r="G979" s="1"/>
      <c r="H979" s="1"/>
      <c r="I979" s="1"/>
    </row>
    <row r="980" spans="1:9" ht="12.75">
      <c r="A980" s="1"/>
      <c r="B980" s="1"/>
      <c r="C980" s="1"/>
      <c r="D980" s="1"/>
      <c r="E980" s="1"/>
      <c r="F980" s="1"/>
      <c r="G980" s="1"/>
      <c r="H980" s="1"/>
      <c r="I980" s="1"/>
    </row>
    <row r="981" spans="1:9" ht="12.75">
      <c r="A981" s="1"/>
      <c r="B981" s="1"/>
      <c r="C981" s="1"/>
      <c r="D981" s="1"/>
      <c r="E981" s="1"/>
      <c r="F981" s="1"/>
      <c r="G981" s="1"/>
      <c r="H981" s="1"/>
      <c r="I981" s="1"/>
    </row>
    <row r="982" spans="1:9" ht="12.75">
      <c r="A982" s="1"/>
      <c r="B982" s="1"/>
      <c r="C982" s="1"/>
      <c r="D982" s="1"/>
      <c r="E982" s="1"/>
      <c r="F982" s="1"/>
      <c r="G982" s="1"/>
      <c r="H982" s="1"/>
      <c r="I982" s="1"/>
    </row>
    <row r="983" spans="1:9" ht="12.75">
      <c r="A983" s="1"/>
      <c r="B983" s="1"/>
      <c r="C983" s="1"/>
      <c r="D983" s="1"/>
      <c r="E983" s="1"/>
      <c r="F983" s="1"/>
      <c r="G983" s="1"/>
      <c r="H983" s="1"/>
      <c r="I983" s="1"/>
    </row>
    <row r="984" spans="1:9" ht="12.75">
      <c r="A984" s="1"/>
      <c r="B984" s="1"/>
      <c r="C984" s="1"/>
      <c r="D984" s="1"/>
      <c r="E984" s="1"/>
      <c r="F984" s="1"/>
      <c r="G984" s="1"/>
      <c r="H984" s="1"/>
      <c r="I984" s="1"/>
    </row>
    <row r="985" spans="1:9" ht="12.75">
      <c r="A985" s="1"/>
      <c r="B985" s="1"/>
      <c r="C985" s="1"/>
      <c r="D985" s="1"/>
      <c r="E985" s="1"/>
      <c r="F985" s="1"/>
      <c r="G985" s="1"/>
      <c r="H985" s="1"/>
      <c r="I985" s="1"/>
    </row>
    <row r="986" spans="1:9" ht="12.75">
      <c r="A986" s="1"/>
      <c r="B986" s="1"/>
      <c r="C986" s="1"/>
      <c r="D986" s="1"/>
      <c r="E986" s="1"/>
      <c r="F986" s="1"/>
      <c r="G986" s="1"/>
      <c r="H986" s="1"/>
      <c r="I986" s="1"/>
    </row>
    <row r="987" spans="1:9" ht="12.75">
      <c r="A987" s="1"/>
      <c r="B987" s="1"/>
      <c r="C987" s="1"/>
      <c r="D987" s="1"/>
      <c r="E987" s="1"/>
      <c r="F987" s="1"/>
      <c r="G987" s="1"/>
      <c r="H987" s="1"/>
      <c r="I987" s="1"/>
    </row>
  </sheetData>
  <mergeCells count="15">
    <mergeCell ref="B48:H48"/>
    <mergeCell ref="B33:H33"/>
    <mergeCell ref="B36:H36"/>
    <mergeCell ref="B40:H40"/>
    <mergeCell ref="B44:H44"/>
    <mergeCell ref="B21:H21"/>
    <mergeCell ref="B25:H25"/>
    <mergeCell ref="B29:H29"/>
    <mergeCell ref="B12:H12"/>
    <mergeCell ref="B16:H16"/>
    <mergeCell ref="B18:B19"/>
    <mergeCell ref="C18:C19"/>
    <mergeCell ref="B1:H1"/>
    <mergeCell ref="B2:H2"/>
    <mergeCell ref="B7:H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90"/>
  <sheetViews>
    <sheetView workbookViewId="0">
      <selection activeCell="J3" sqref="J1:Q1048576"/>
    </sheetView>
  </sheetViews>
  <sheetFormatPr defaultColWidth="14.42578125" defaultRowHeight="15.75" customHeight="1"/>
  <cols>
    <col min="1" max="1" width="6.140625" customWidth="1"/>
    <col min="4" max="4" width="19.28515625" customWidth="1"/>
    <col min="5" max="5" width="26.140625" customWidth="1"/>
    <col min="6" max="6" width="28.85546875" customWidth="1"/>
    <col min="7" max="7" width="43.7109375" customWidth="1"/>
    <col min="8" max="8" width="25.42578125" customWidth="1"/>
    <col min="9" max="9" width="10.140625" customWidth="1"/>
  </cols>
  <sheetData>
    <row r="1" spans="1:9" ht="31.5" customHeight="1">
      <c r="A1" s="1"/>
      <c r="B1" s="842" t="s">
        <v>751</v>
      </c>
      <c r="C1" s="836"/>
      <c r="D1" s="836"/>
      <c r="E1" s="836"/>
      <c r="F1" s="836"/>
      <c r="G1" s="836"/>
      <c r="H1" s="837"/>
      <c r="I1" s="1"/>
    </row>
    <row r="2" spans="1:9" ht="21.75" customHeight="1">
      <c r="A2" s="1"/>
      <c r="B2" s="835" t="s">
        <v>7</v>
      </c>
      <c r="C2" s="836"/>
      <c r="D2" s="836"/>
      <c r="E2" s="836"/>
      <c r="F2" s="836"/>
      <c r="G2" s="836"/>
      <c r="H2" s="837"/>
      <c r="I2" s="1"/>
    </row>
    <row r="3" spans="1:9" ht="25.5">
      <c r="A3" s="1"/>
      <c r="B3" s="13" t="s">
        <v>11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17</v>
      </c>
      <c r="H3" s="13" t="s">
        <v>18</v>
      </c>
      <c r="I3" s="1"/>
    </row>
    <row r="4" spans="1:9" ht="25.5">
      <c r="A4" s="1"/>
      <c r="B4" s="13" t="s">
        <v>29</v>
      </c>
      <c r="C4" s="13" t="s">
        <v>30</v>
      </c>
      <c r="D4" s="23" t="s">
        <v>752</v>
      </c>
      <c r="E4" s="190" t="s">
        <v>753</v>
      </c>
      <c r="F4" s="23" t="s">
        <v>754</v>
      </c>
      <c r="G4" s="65" t="s">
        <v>755</v>
      </c>
      <c r="H4" s="23" t="s">
        <v>756</v>
      </c>
      <c r="I4" s="1"/>
    </row>
    <row r="5" spans="1:9" ht="51">
      <c r="A5" s="1"/>
      <c r="B5" s="13" t="s">
        <v>77</v>
      </c>
      <c r="C5" s="13" t="s">
        <v>79</v>
      </c>
      <c r="D5" s="119" t="s">
        <v>81</v>
      </c>
      <c r="E5" s="31" t="s">
        <v>757</v>
      </c>
      <c r="F5" s="32" t="s">
        <v>670</v>
      </c>
      <c r="G5" s="32" t="s">
        <v>672</v>
      </c>
      <c r="H5" s="23" t="s">
        <v>55</v>
      </c>
      <c r="I5" s="1"/>
    </row>
    <row r="6" spans="1:9" ht="25.5">
      <c r="A6" s="1"/>
      <c r="B6" s="13" t="s">
        <v>99</v>
      </c>
      <c r="C6" s="13" t="s">
        <v>101</v>
      </c>
      <c r="D6" s="23" t="s">
        <v>31</v>
      </c>
      <c r="E6" s="190" t="s">
        <v>758</v>
      </c>
      <c r="F6" s="23" t="s">
        <v>759</v>
      </c>
      <c r="G6" s="193" t="str">
        <f>HYPERLINK("https://youtu.be/HEPl1b89apM","просмотрите видеоурок, перейдя по ссылке")</f>
        <v>просмотрите видеоурок, перейдя по ссылке</v>
      </c>
      <c r="H6" s="267" t="s">
        <v>760</v>
      </c>
      <c r="I6" s="1"/>
    </row>
    <row r="7" spans="1:9" ht="12.75" customHeight="1">
      <c r="A7" s="1"/>
      <c r="B7" s="838" t="s">
        <v>128</v>
      </c>
      <c r="C7" s="836"/>
      <c r="D7" s="836"/>
      <c r="E7" s="836"/>
      <c r="F7" s="836"/>
      <c r="G7" s="836"/>
      <c r="H7" s="837"/>
      <c r="I7" s="1"/>
    </row>
    <row r="8" spans="1:9" ht="25.5">
      <c r="A8" s="1"/>
      <c r="B8" s="13" t="s">
        <v>142</v>
      </c>
      <c r="C8" s="13" t="s">
        <v>145</v>
      </c>
      <c r="D8" s="23" t="s">
        <v>752</v>
      </c>
      <c r="E8" s="190" t="s">
        <v>761</v>
      </c>
      <c r="F8" s="23" t="s">
        <v>762</v>
      </c>
      <c r="G8" s="65" t="s">
        <v>763</v>
      </c>
      <c r="H8" s="23" t="s">
        <v>764</v>
      </c>
      <c r="I8" s="1"/>
    </row>
    <row r="9" spans="1:9" ht="38.25">
      <c r="A9" s="1"/>
      <c r="B9" s="13" t="s">
        <v>166</v>
      </c>
      <c r="C9" s="13" t="s">
        <v>167</v>
      </c>
      <c r="D9" s="23" t="s">
        <v>31</v>
      </c>
      <c r="E9" s="53" t="s">
        <v>765</v>
      </c>
      <c r="F9" s="23" t="s">
        <v>766</v>
      </c>
      <c r="G9" s="61" t="str">
        <f>HYPERLINK("http://biblioteka-pohgor.smr.muzkult.ru/media/2019/04/17/1258304849/Luchshie_lyudi_vy_p.4.pdf","Лучшие люди города Похвистнево- знакомьтесь!")</f>
        <v>Лучшие люди города Похвистнево- знакомьтесь!</v>
      </c>
      <c r="H9" s="65" t="s">
        <v>767</v>
      </c>
      <c r="I9" s="1"/>
    </row>
    <row r="10" spans="1:9" ht="13.5" customHeight="1">
      <c r="A10" s="1"/>
      <c r="B10" s="835" t="s">
        <v>219</v>
      </c>
      <c r="C10" s="836"/>
      <c r="D10" s="836"/>
      <c r="E10" s="836"/>
      <c r="F10" s="836"/>
      <c r="G10" s="836"/>
      <c r="H10" s="837"/>
      <c r="I10" s="1"/>
    </row>
    <row r="11" spans="1:9" ht="25.5">
      <c r="A11" s="1"/>
      <c r="B11" s="13" t="s">
        <v>29</v>
      </c>
      <c r="C11" s="13" t="s">
        <v>30</v>
      </c>
      <c r="D11" s="23" t="s">
        <v>752</v>
      </c>
      <c r="E11" s="191" t="s">
        <v>768</v>
      </c>
      <c r="F11" s="32" t="s">
        <v>754</v>
      </c>
      <c r="G11" s="188" t="s">
        <v>769</v>
      </c>
      <c r="H11" s="32" t="s">
        <v>770</v>
      </c>
      <c r="I11" s="1"/>
    </row>
    <row r="12" spans="1:9" ht="63.75">
      <c r="A12" s="1"/>
      <c r="B12" s="13" t="s">
        <v>77</v>
      </c>
      <c r="C12" s="13" t="s">
        <v>79</v>
      </c>
      <c r="D12" s="32" t="s">
        <v>81</v>
      </c>
      <c r="E12" s="74" t="s">
        <v>771</v>
      </c>
      <c r="F12" s="32" t="s">
        <v>700</v>
      </c>
      <c r="G12" s="32" t="s">
        <v>536</v>
      </c>
      <c r="H12" s="32" t="s">
        <v>55</v>
      </c>
      <c r="I12" s="1"/>
    </row>
    <row r="13" spans="1:9" ht="25.5">
      <c r="A13" s="1"/>
      <c r="B13" s="13" t="s">
        <v>99</v>
      </c>
      <c r="C13" s="13" t="s">
        <v>101</v>
      </c>
      <c r="D13" s="23" t="s">
        <v>31</v>
      </c>
      <c r="E13" s="191" t="s">
        <v>772</v>
      </c>
      <c r="F13" s="32" t="s">
        <v>773</v>
      </c>
      <c r="G13" s="193" t="str">
        <f>HYPERLINK("https://youtu.be/9yua_nVCv6s","просмотреть видеоурок, работа с текстом, отвечать на вопросы")</f>
        <v>просмотреть видеоурок, работа с текстом, отвечать на вопросы</v>
      </c>
      <c r="H13" s="244" t="s">
        <v>760</v>
      </c>
      <c r="I13" s="1"/>
    </row>
    <row r="14" spans="1:9" ht="12.75" customHeight="1">
      <c r="A14" s="1"/>
      <c r="B14" s="838" t="s">
        <v>128</v>
      </c>
      <c r="C14" s="836"/>
      <c r="D14" s="836"/>
      <c r="E14" s="836"/>
      <c r="F14" s="836"/>
      <c r="G14" s="836"/>
      <c r="H14" s="837"/>
      <c r="I14" s="1"/>
    </row>
    <row r="15" spans="1:9" ht="38.25">
      <c r="A15" s="1"/>
      <c r="B15" s="13" t="s">
        <v>142</v>
      </c>
      <c r="C15" s="13" t="s">
        <v>145</v>
      </c>
      <c r="D15" s="23" t="s">
        <v>752</v>
      </c>
      <c r="E15" s="191" t="s">
        <v>774</v>
      </c>
      <c r="F15" s="32" t="s">
        <v>775</v>
      </c>
      <c r="G15" s="188" t="s">
        <v>776</v>
      </c>
      <c r="H15" s="32" t="s">
        <v>777</v>
      </c>
      <c r="I15" s="1"/>
    </row>
    <row r="16" spans="1:9" ht="38.25">
      <c r="A16" s="1"/>
      <c r="B16" s="13" t="s">
        <v>166</v>
      </c>
      <c r="C16" s="13" t="s">
        <v>167</v>
      </c>
      <c r="D16" s="32" t="s">
        <v>778</v>
      </c>
      <c r="E16" s="191" t="s">
        <v>779</v>
      </c>
      <c r="F16" s="73" t="s">
        <v>736</v>
      </c>
      <c r="G16" s="40" t="s">
        <v>737</v>
      </c>
      <c r="H16" s="73" t="s">
        <v>380</v>
      </c>
      <c r="I16" s="1"/>
    </row>
    <row r="17" spans="1:9" ht="38.25">
      <c r="A17" s="1"/>
      <c r="B17" s="847" t="s">
        <v>187</v>
      </c>
      <c r="C17" s="847" t="s">
        <v>189</v>
      </c>
      <c r="D17" s="32" t="s">
        <v>31</v>
      </c>
      <c r="E17" s="194" t="s">
        <v>780</v>
      </c>
      <c r="F17" s="268" t="s">
        <v>781</v>
      </c>
      <c r="G17" s="75" t="s">
        <v>782</v>
      </c>
      <c r="H17" s="32" t="s">
        <v>380</v>
      </c>
      <c r="I17" s="1"/>
    </row>
    <row r="18" spans="1:9" ht="38.25">
      <c r="A18" s="1"/>
      <c r="B18" s="848"/>
      <c r="C18" s="848"/>
      <c r="D18" s="32" t="s">
        <v>31</v>
      </c>
      <c r="E18" s="194" t="s">
        <v>783</v>
      </c>
      <c r="F18" s="32" t="s">
        <v>784</v>
      </c>
      <c r="G18" s="193" t="str">
        <f>HYPERLINK("https://source2016.ru/russkij-yazyk-sushhestvitelnoe-prilagatelnoe-glagol/","выполните задания, перейдите по ссылке")</f>
        <v>выполните задания, перейдите по ссылке</v>
      </c>
      <c r="H18" s="32" t="s">
        <v>380</v>
      </c>
      <c r="I18" s="1"/>
    </row>
    <row r="19" spans="1:9" ht="13.5" customHeight="1">
      <c r="A19" s="1"/>
      <c r="B19" s="835" t="s">
        <v>252</v>
      </c>
      <c r="C19" s="836"/>
      <c r="D19" s="836"/>
      <c r="E19" s="836"/>
      <c r="F19" s="836"/>
      <c r="G19" s="836"/>
      <c r="H19" s="837"/>
      <c r="I19" s="1"/>
    </row>
    <row r="20" spans="1:9" ht="38.25">
      <c r="A20" s="1"/>
      <c r="B20" s="13" t="s">
        <v>29</v>
      </c>
      <c r="C20" s="13" t="s">
        <v>30</v>
      </c>
      <c r="D20" s="32" t="s">
        <v>81</v>
      </c>
      <c r="E20" s="73" t="s">
        <v>785</v>
      </c>
      <c r="F20" s="32" t="s">
        <v>786</v>
      </c>
      <c r="G20" s="76" t="str">
        <f>HYPERLINK("https://resh.edu.ru/subject/lesson/5184/start/271060/","Работа в РЭШ прослушать, выполнить тренировочное задание и читать текст по учебнику")</f>
        <v>Работа в РЭШ прослушать, выполнить тренировочное задание и читать текст по учебнику</v>
      </c>
      <c r="H20" s="32" t="s">
        <v>787</v>
      </c>
      <c r="I20" s="1"/>
    </row>
    <row r="21" spans="1:9" ht="25.5">
      <c r="A21" s="1"/>
      <c r="B21" s="13" t="s">
        <v>77</v>
      </c>
      <c r="C21" s="13" t="s">
        <v>79</v>
      </c>
      <c r="D21" s="32" t="s">
        <v>752</v>
      </c>
      <c r="E21" s="73" t="s">
        <v>788</v>
      </c>
      <c r="F21" s="32" t="s">
        <v>789</v>
      </c>
      <c r="G21" s="40" t="s">
        <v>790</v>
      </c>
      <c r="H21" s="23" t="s">
        <v>791</v>
      </c>
      <c r="I21" s="1"/>
    </row>
    <row r="22" spans="1:9" ht="25.5">
      <c r="A22" s="1"/>
      <c r="B22" s="13" t="s">
        <v>99</v>
      </c>
      <c r="C22" s="13" t="s">
        <v>101</v>
      </c>
      <c r="D22" s="32" t="s">
        <v>752</v>
      </c>
      <c r="E22" s="73" t="s">
        <v>792</v>
      </c>
      <c r="F22" s="32" t="s">
        <v>793</v>
      </c>
      <c r="G22" s="40" t="s">
        <v>794</v>
      </c>
      <c r="H22" s="30" t="s">
        <v>795</v>
      </c>
      <c r="I22" s="1"/>
    </row>
    <row r="23" spans="1:9" ht="12.75" customHeight="1">
      <c r="A23" s="1"/>
      <c r="B23" s="838" t="s">
        <v>128</v>
      </c>
      <c r="C23" s="836"/>
      <c r="D23" s="836"/>
      <c r="E23" s="836"/>
      <c r="F23" s="836"/>
      <c r="G23" s="836"/>
      <c r="H23" s="837"/>
      <c r="I23" s="1"/>
    </row>
    <row r="24" spans="1:9" ht="38.25">
      <c r="A24" s="1"/>
      <c r="B24" s="13" t="s">
        <v>142</v>
      </c>
      <c r="C24" s="13" t="s">
        <v>145</v>
      </c>
      <c r="D24" s="32" t="s">
        <v>81</v>
      </c>
      <c r="E24" s="74" t="s">
        <v>796</v>
      </c>
      <c r="F24" s="32" t="s">
        <v>705</v>
      </c>
      <c r="G24" s="96" t="str">
        <f>HYPERLINK("https://youtu.be/KEsqj9wGHaY","Просмотреть видеоурок , выполнить задание в тетради по теме")</f>
        <v>Просмотреть видеоурок , выполнить задание в тетради по теме</v>
      </c>
      <c r="H24" s="23" t="s">
        <v>797</v>
      </c>
      <c r="I24" s="1"/>
    </row>
    <row r="25" spans="1:9" ht="25.5">
      <c r="A25" s="1"/>
      <c r="B25" s="13" t="s">
        <v>166</v>
      </c>
      <c r="C25" s="13" t="s">
        <v>167</v>
      </c>
      <c r="D25" s="32" t="s">
        <v>31</v>
      </c>
      <c r="E25" s="73" t="s">
        <v>798</v>
      </c>
      <c r="F25" s="36" t="s">
        <v>799</v>
      </c>
      <c r="G25" s="96" t="str">
        <f>HYPERLINK("https://youtu.be/pnaDo4E2clM","просмотрите видеоурок, выполнить задание")</f>
        <v>просмотрите видеоурок, выполнить задание</v>
      </c>
      <c r="H25" s="30" t="s">
        <v>800</v>
      </c>
      <c r="I25" s="1"/>
    </row>
    <row r="26" spans="1:9" ht="38.25">
      <c r="A26" s="189"/>
      <c r="B26" s="13" t="s">
        <v>187</v>
      </c>
      <c r="C26" s="13" t="s">
        <v>801</v>
      </c>
      <c r="D26" s="32" t="s">
        <v>31</v>
      </c>
      <c r="E26" s="121" t="s">
        <v>802</v>
      </c>
      <c r="F26" s="73" t="s">
        <v>803</v>
      </c>
      <c r="G26" s="96" t="str">
        <f>HYPERLINK("https://youtu.be/Hos4QZbTuSM","просмотреть видеоурок, перейдите по ссылке")</f>
        <v>просмотреть видеоурок, перейдите по ссылке</v>
      </c>
      <c r="H26" s="20" t="s">
        <v>380</v>
      </c>
      <c r="I26" s="1"/>
    </row>
    <row r="27" spans="1:9" ht="13.5" customHeight="1">
      <c r="A27" s="1"/>
      <c r="B27" s="835" t="s">
        <v>278</v>
      </c>
      <c r="C27" s="836"/>
      <c r="D27" s="836"/>
      <c r="E27" s="836"/>
      <c r="F27" s="836"/>
      <c r="G27" s="836"/>
      <c r="H27" s="837"/>
      <c r="I27" s="1"/>
    </row>
    <row r="28" spans="1:9" ht="25.5">
      <c r="A28" s="1"/>
      <c r="B28" s="13" t="s">
        <v>29</v>
      </c>
      <c r="C28" s="13" t="s">
        <v>30</v>
      </c>
      <c r="D28" s="32" t="s">
        <v>31</v>
      </c>
      <c r="E28" s="73" t="s">
        <v>804</v>
      </c>
      <c r="F28" s="32" t="s">
        <v>805</v>
      </c>
      <c r="G28" s="78" t="s">
        <v>806</v>
      </c>
      <c r="H28" s="32" t="s">
        <v>807</v>
      </c>
      <c r="I28" s="1"/>
    </row>
    <row r="29" spans="1:9" ht="25.5">
      <c r="A29" s="1"/>
      <c r="B29" s="13" t="s">
        <v>77</v>
      </c>
      <c r="C29" s="13" t="s">
        <v>79</v>
      </c>
      <c r="D29" s="32" t="s">
        <v>752</v>
      </c>
      <c r="E29" s="73" t="s">
        <v>808</v>
      </c>
      <c r="F29" s="32" t="s">
        <v>809</v>
      </c>
      <c r="G29" s="40" t="s">
        <v>810</v>
      </c>
      <c r="H29" s="23" t="s">
        <v>811</v>
      </c>
      <c r="I29" s="1"/>
    </row>
    <row r="30" spans="1:9" ht="38.25">
      <c r="A30" s="1"/>
      <c r="B30" s="13" t="s">
        <v>99</v>
      </c>
      <c r="C30" s="13" t="s">
        <v>101</v>
      </c>
      <c r="D30" s="32" t="s">
        <v>752</v>
      </c>
      <c r="E30" s="73" t="s">
        <v>812</v>
      </c>
      <c r="F30" s="32" t="s">
        <v>793</v>
      </c>
      <c r="G30" s="40" t="s">
        <v>813</v>
      </c>
      <c r="H30" s="23" t="s">
        <v>380</v>
      </c>
      <c r="I30" s="1"/>
    </row>
    <row r="31" spans="1:9" ht="12.75" customHeight="1">
      <c r="A31" s="1"/>
      <c r="B31" s="838" t="s">
        <v>128</v>
      </c>
      <c r="C31" s="836"/>
      <c r="D31" s="836"/>
      <c r="E31" s="836"/>
      <c r="F31" s="836"/>
      <c r="G31" s="836"/>
      <c r="H31" s="837"/>
      <c r="I31" s="1"/>
    </row>
    <row r="32" spans="1:9" ht="25.5">
      <c r="A32" s="1"/>
      <c r="B32" s="13" t="s">
        <v>142</v>
      </c>
      <c r="C32" s="13" t="s">
        <v>145</v>
      </c>
      <c r="D32" s="32" t="s">
        <v>31</v>
      </c>
      <c r="E32" s="73" t="s">
        <v>814</v>
      </c>
      <c r="F32" s="32" t="s">
        <v>815</v>
      </c>
      <c r="G32" s="96" t="str">
        <f>HYPERLINK("https://youtu.be/-vo_Q_-MdnY","Просмотрите видеоурок, перейдя по ссылке .Познакомиться с работой почты")</f>
        <v>Просмотрите видеоурок, перейдя по ссылке .Познакомиться с работой почты</v>
      </c>
      <c r="H32" s="23" t="s">
        <v>380</v>
      </c>
      <c r="I32" s="1"/>
    </row>
    <row r="33" spans="1:9" ht="25.5">
      <c r="A33" s="1"/>
      <c r="B33" s="13" t="s">
        <v>166</v>
      </c>
      <c r="C33" s="13" t="s">
        <v>167</v>
      </c>
      <c r="D33" s="32" t="s">
        <v>483</v>
      </c>
      <c r="E33" s="73" t="s">
        <v>816</v>
      </c>
      <c r="F33" s="32" t="s">
        <v>488</v>
      </c>
      <c r="G33" s="40" t="s">
        <v>489</v>
      </c>
      <c r="H33" s="23" t="s">
        <v>380</v>
      </c>
      <c r="I33" s="1"/>
    </row>
    <row r="34" spans="1:9" ht="60.75" customHeight="1">
      <c r="A34" s="1"/>
      <c r="B34" s="13" t="s">
        <v>187</v>
      </c>
      <c r="C34" s="13" t="s">
        <v>189</v>
      </c>
      <c r="D34" s="32" t="s">
        <v>81</v>
      </c>
      <c r="E34" s="186" t="s">
        <v>817</v>
      </c>
      <c r="F34" s="32" t="s">
        <v>818</v>
      </c>
      <c r="G34" s="144" t="s">
        <v>819</v>
      </c>
      <c r="H34" s="32" t="s">
        <v>820</v>
      </c>
      <c r="I34" s="1"/>
    </row>
    <row r="35" spans="1:9" ht="39.75" customHeight="1">
      <c r="A35" s="1"/>
      <c r="B35" s="847" t="s">
        <v>433</v>
      </c>
      <c r="C35" s="847" t="s">
        <v>434</v>
      </c>
      <c r="D35" s="32" t="s">
        <v>81</v>
      </c>
      <c r="E35" s="194" t="s">
        <v>821</v>
      </c>
      <c r="F35" s="32" t="s">
        <v>822</v>
      </c>
      <c r="G35" s="32" t="s">
        <v>823</v>
      </c>
      <c r="H35" s="32" t="s">
        <v>55</v>
      </c>
      <c r="I35" s="1"/>
    </row>
    <row r="36" spans="1:9" ht="45" customHeight="1">
      <c r="A36" s="1"/>
      <c r="B36" s="848"/>
      <c r="C36" s="848"/>
      <c r="D36" s="32" t="s">
        <v>31</v>
      </c>
      <c r="E36" s="194" t="s">
        <v>824</v>
      </c>
      <c r="F36" s="269" t="s">
        <v>712</v>
      </c>
      <c r="G36" s="256" t="str">
        <f>HYPERLINK("https://arch.rgdb.ru/xmlui/handle/123456789/47491#page/1/mode/2up","читаем! Герои-пионеры. Валя Котик. перейди те по ссылке")</f>
        <v>читаем! Герои-пионеры. Валя Котик. перейди те по ссылке</v>
      </c>
      <c r="H36" s="32" t="s">
        <v>55</v>
      </c>
      <c r="I36" s="1"/>
    </row>
    <row r="37" spans="1:9" ht="18" customHeight="1">
      <c r="A37" s="1"/>
      <c r="B37" s="835"/>
      <c r="C37" s="836"/>
      <c r="D37" s="836"/>
      <c r="E37" s="836"/>
      <c r="F37" s="836"/>
      <c r="G37" s="836"/>
      <c r="H37" s="837"/>
      <c r="I37" s="1"/>
    </row>
    <row r="38" spans="1:9" ht="12.75">
      <c r="A38" s="1"/>
      <c r="B38" s="15"/>
      <c r="C38" s="15"/>
      <c r="D38" s="57"/>
      <c r="E38" s="77"/>
      <c r="F38" s="77"/>
      <c r="G38" s="181"/>
      <c r="H38" s="182"/>
      <c r="I38" s="1"/>
    </row>
    <row r="39" spans="1:9" ht="12.75">
      <c r="A39" s="1"/>
      <c r="B39" s="15"/>
      <c r="C39" s="15"/>
      <c r="D39" s="77"/>
      <c r="E39" s="77"/>
      <c r="F39" s="77"/>
      <c r="G39" s="181"/>
      <c r="H39" s="24"/>
      <c r="I39" s="1"/>
    </row>
    <row r="40" spans="1:9" ht="12.75">
      <c r="A40" s="1"/>
      <c r="B40" s="15"/>
      <c r="C40" s="15"/>
      <c r="D40" s="77"/>
      <c r="E40" s="77"/>
      <c r="F40" s="77"/>
      <c r="G40" s="77"/>
      <c r="H40" s="24"/>
      <c r="I40" s="1"/>
    </row>
    <row r="41" spans="1:9" ht="12.75" customHeight="1">
      <c r="A41" s="1"/>
      <c r="B41" s="839"/>
      <c r="C41" s="840"/>
      <c r="D41" s="840"/>
      <c r="E41" s="840"/>
      <c r="F41" s="840"/>
      <c r="G41" s="840"/>
      <c r="H41" s="840"/>
      <c r="I41" s="1"/>
    </row>
    <row r="42" spans="1:9" ht="12.75">
      <c r="A42" s="1"/>
      <c r="B42" s="15"/>
      <c r="C42" s="15"/>
      <c r="D42" s="77"/>
      <c r="E42" s="77"/>
      <c r="F42" s="77"/>
      <c r="G42" s="182"/>
      <c r="H42" s="24"/>
      <c r="I42" s="1"/>
    </row>
    <row r="43" spans="1:9" ht="12.75">
      <c r="A43" s="1"/>
      <c r="B43" s="849"/>
      <c r="C43" s="849"/>
      <c r="D43" s="77"/>
      <c r="E43" s="205"/>
      <c r="F43" s="77"/>
      <c r="G43" s="182"/>
      <c r="H43" s="24"/>
      <c r="I43" s="1"/>
    </row>
    <row r="44" spans="1:9" ht="28.5" customHeight="1">
      <c r="A44" s="1"/>
      <c r="B44" s="840"/>
      <c r="C44" s="840"/>
      <c r="D44" s="77"/>
      <c r="E44" s="205"/>
      <c r="F44" s="77"/>
      <c r="G44" s="77"/>
      <c r="H44" s="77"/>
      <c r="I44" s="1"/>
    </row>
    <row r="45" spans="1:9" ht="33" customHeight="1">
      <c r="A45" s="1"/>
      <c r="B45" s="15"/>
      <c r="C45" s="15"/>
      <c r="D45" s="77"/>
      <c r="E45" s="205"/>
      <c r="F45" s="77"/>
      <c r="G45" s="182"/>
      <c r="H45" s="77"/>
      <c r="I45" s="1"/>
    </row>
    <row r="46" spans="1:9" ht="18" customHeight="1">
      <c r="A46" s="1"/>
      <c r="B46" s="841"/>
      <c r="C46" s="840"/>
      <c r="D46" s="840"/>
      <c r="E46" s="840"/>
      <c r="F46" s="840"/>
      <c r="G46" s="840"/>
      <c r="H46" s="840"/>
      <c r="I46" s="1"/>
    </row>
    <row r="47" spans="1:9" ht="12.75">
      <c r="A47" s="1"/>
      <c r="B47" s="145"/>
      <c r="C47" s="145"/>
      <c r="D47" s="57"/>
      <c r="E47" s="77"/>
      <c r="F47" s="77"/>
      <c r="G47" s="181"/>
      <c r="H47" s="182"/>
      <c r="I47" s="1"/>
    </row>
    <row r="48" spans="1:9" ht="12.75">
      <c r="A48" s="189"/>
      <c r="B48" s="145"/>
      <c r="C48" s="145"/>
      <c r="D48" s="208"/>
      <c r="E48" s="77"/>
      <c r="F48" s="77"/>
      <c r="G48" s="77"/>
      <c r="H48" s="24"/>
      <c r="I48" s="1"/>
    </row>
    <row r="49" spans="1:9" ht="12.75">
      <c r="A49" s="1"/>
      <c r="B49" s="145"/>
      <c r="C49" s="145"/>
      <c r="D49" s="208"/>
      <c r="E49" s="77"/>
      <c r="F49" s="77"/>
      <c r="G49" s="77"/>
      <c r="H49" s="24"/>
      <c r="I49" s="1"/>
    </row>
    <row r="50" spans="1:9" ht="12.75" customHeight="1">
      <c r="A50" s="1"/>
      <c r="B50" s="839"/>
      <c r="C50" s="840"/>
      <c r="D50" s="840"/>
      <c r="E50" s="840"/>
      <c r="F50" s="840"/>
      <c r="G50" s="840"/>
      <c r="H50" s="840"/>
      <c r="I50" s="1"/>
    </row>
    <row r="51" spans="1:9" ht="12.75">
      <c r="A51" s="1"/>
      <c r="B51" s="15"/>
      <c r="C51" s="15"/>
      <c r="D51" s="57"/>
      <c r="E51" s="77"/>
      <c r="F51" s="77"/>
      <c r="G51" s="182"/>
      <c r="H51" s="24"/>
      <c r="I51" s="1"/>
    </row>
    <row r="52" spans="1:9" ht="12.75">
      <c r="A52" s="1"/>
      <c r="B52" s="210"/>
      <c r="C52" s="210"/>
      <c r="D52" s="24"/>
      <c r="E52" s="24"/>
      <c r="F52" s="167"/>
      <c r="G52" s="167"/>
      <c r="H52" s="167"/>
      <c r="I52" s="1"/>
    </row>
    <row r="53" spans="1:9" ht="12.75">
      <c r="A53" s="1"/>
      <c r="B53" s="210"/>
      <c r="C53" s="210"/>
      <c r="D53" s="174"/>
      <c r="E53" s="174"/>
      <c r="F53" s="174"/>
      <c r="G53" s="174"/>
      <c r="H53" s="174"/>
      <c r="I53" s="1"/>
    </row>
    <row r="54" spans="1:9" ht="12.75">
      <c r="A54" s="1"/>
      <c r="B54" s="174"/>
      <c r="C54" s="270"/>
      <c r="D54" s="174"/>
      <c r="E54" s="174"/>
      <c r="F54" s="174"/>
      <c r="G54" s="174"/>
      <c r="H54" s="174"/>
      <c r="I54" s="1"/>
    </row>
    <row r="55" spans="1:9" ht="12.75">
      <c r="A55" s="1"/>
      <c r="B55" s="174"/>
      <c r="C55" s="270"/>
      <c r="D55" s="174"/>
      <c r="E55" s="174"/>
      <c r="F55" s="174"/>
      <c r="G55" s="174"/>
      <c r="H55" s="174"/>
      <c r="I55" s="1"/>
    </row>
    <row r="56" spans="1:9" ht="12.75">
      <c r="A56" s="1"/>
      <c r="B56" s="174"/>
      <c r="C56" s="270"/>
      <c r="D56" s="174"/>
      <c r="E56" s="174"/>
      <c r="F56" s="174"/>
      <c r="G56" s="174"/>
      <c r="H56" s="174"/>
      <c r="I56" s="1"/>
    </row>
    <row r="57" spans="1:9" ht="12.75">
      <c r="A57" s="1"/>
      <c r="B57" s="174"/>
      <c r="C57" s="270"/>
      <c r="D57" s="174"/>
      <c r="E57" s="174"/>
      <c r="F57" s="174"/>
      <c r="G57" s="174"/>
      <c r="H57" s="174"/>
      <c r="I57" s="1"/>
    </row>
    <row r="58" spans="1:9" ht="12.75">
      <c r="A58" s="1"/>
      <c r="B58" s="174"/>
      <c r="C58" s="270"/>
      <c r="D58" s="174"/>
      <c r="E58" s="174"/>
      <c r="F58" s="174"/>
      <c r="G58" s="174"/>
      <c r="H58" s="174"/>
      <c r="I58" s="1"/>
    </row>
    <row r="59" spans="1:9" ht="12.75">
      <c r="A59" s="1"/>
      <c r="B59" s="174"/>
      <c r="C59" s="270"/>
      <c r="D59" s="174"/>
      <c r="E59" s="174"/>
      <c r="F59" s="174"/>
      <c r="G59" s="174"/>
      <c r="H59" s="174"/>
      <c r="I59" s="1"/>
    </row>
    <row r="60" spans="1:9" ht="12.75">
      <c r="A60" s="1"/>
      <c r="B60" s="174"/>
      <c r="C60" s="270"/>
      <c r="D60" s="174"/>
      <c r="E60" s="174"/>
      <c r="F60" s="174"/>
      <c r="G60" s="174"/>
      <c r="H60" s="174"/>
      <c r="I60" s="1"/>
    </row>
    <row r="61" spans="1:9" ht="12.75">
      <c r="A61" s="1"/>
      <c r="B61" s="1"/>
      <c r="D61" s="1"/>
      <c r="E61" s="1"/>
      <c r="F61" s="1"/>
      <c r="G61" s="1"/>
      <c r="H61" s="1"/>
      <c r="I61" s="1"/>
    </row>
    <row r="62" spans="1:9" ht="12.75">
      <c r="A62" s="1"/>
      <c r="B62" s="1"/>
      <c r="D62" s="1"/>
      <c r="E62" s="1"/>
      <c r="F62" s="1"/>
      <c r="G62" s="1"/>
      <c r="H62" s="1"/>
      <c r="I62" s="1"/>
    </row>
    <row r="63" spans="1:9" ht="12.75">
      <c r="A63" s="1"/>
      <c r="B63" s="1"/>
      <c r="D63" s="1"/>
      <c r="E63" s="1"/>
      <c r="F63" s="1"/>
      <c r="G63" s="1"/>
      <c r="H63" s="1"/>
      <c r="I63" s="1"/>
    </row>
    <row r="64" spans="1:9" ht="12.75">
      <c r="A64" s="1"/>
      <c r="B64" s="1"/>
      <c r="D64" s="1"/>
      <c r="E64" s="1"/>
      <c r="F64" s="1"/>
      <c r="G64" s="1"/>
      <c r="H64" s="1"/>
      <c r="I64" s="1"/>
    </row>
    <row r="65" spans="1:9" ht="12.75">
      <c r="A65" s="1"/>
      <c r="B65" s="1"/>
      <c r="D65" s="1"/>
      <c r="E65" s="1"/>
      <c r="F65" s="1"/>
      <c r="G65" s="1"/>
      <c r="H65" s="1"/>
      <c r="I65" s="1"/>
    </row>
    <row r="66" spans="1:9" ht="12.75">
      <c r="A66" s="1"/>
      <c r="B66" s="1"/>
      <c r="D66" s="1"/>
      <c r="E66" s="1"/>
      <c r="F66" s="1"/>
      <c r="G66" s="1"/>
      <c r="H66" s="1"/>
      <c r="I66" s="1"/>
    </row>
    <row r="67" spans="1:9" ht="12.75">
      <c r="A67" s="1"/>
      <c r="B67" s="1"/>
      <c r="D67" s="1"/>
      <c r="E67" s="1"/>
      <c r="F67" s="1"/>
      <c r="G67" s="1"/>
      <c r="H67" s="1"/>
      <c r="I67" s="1"/>
    </row>
    <row r="68" spans="1:9" ht="12.75">
      <c r="A68" s="1"/>
      <c r="B68" s="1"/>
      <c r="D68" s="1"/>
      <c r="E68" s="1"/>
      <c r="F68" s="1"/>
      <c r="G68" s="1"/>
      <c r="H68" s="1"/>
      <c r="I68" s="1"/>
    </row>
    <row r="69" spans="1:9" ht="12.75">
      <c r="A69" s="1"/>
      <c r="B69" s="1"/>
      <c r="D69" s="1"/>
      <c r="E69" s="1"/>
      <c r="F69" s="1"/>
      <c r="G69" s="1"/>
      <c r="H69" s="1"/>
      <c r="I69" s="1"/>
    </row>
    <row r="70" spans="1:9" ht="12.75">
      <c r="A70" s="1"/>
      <c r="B70" s="1"/>
      <c r="D70" s="1"/>
      <c r="E70" s="1"/>
      <c r="F70" s="1"/>
      <c r="G70" s="1"/>
      <c r="H70" s="1"/>
      <c r="I70" s="1"/>
    </row>
    <row r="71" spans="1:9" ht="12.75">
      <c r="A71" s="1"/>
      <c r="B71" s="1"/>
      <c r="D71" s="1"/>
      <c r="E71" s="1"/>
      <c r="F71" s="1"/>
      <c r="G71" s="1"/>
      <c r="H71" s="1"/>
      <c r="I71" s="1"/>
    </row>
    <row r="72" spans="1:9" ht="12.75">
      <c r="A72" s="1"/>
      <c r="B72" s="1"/>
      <c r="D72" s="1"/>
      <c r="E72" s="1"/>
      <c r="F72" s="1"/>
      <c r="G72" s="1"/>
      <c r="H72" s="1"/>
      <c r="I72" s="1"/>
    </row>
    <row r="73" spans="1:9" ht="12.75">
      <c r="A73" s="1"/>
      <c r="B73" s="1"/>
      <c r="D73" s="1"/>
      <c r="E73" s="1"/>
      <c r="F73" s="1"/>
      <c r="G73" s="1"/>
      <c r="H73" s="1"/>
      <c r="I73" s="1"/>
    </row>
    <row r="74" spans="1:9" ht="12.75">
      <c r="A74" s="1"/>
      <c r="B74" s="1"/>
      <c r="D74" s="1"/>
      <c r="E74" s="1"/>
      <c r="F74" s="1"/>
      <c r="G74" s="1"/>
      <c r="H74" s="1"/>
      <c r="I74" s="1"/>
    </row>
    <row r="75" spans="1:9" ht="12.75">
      <c r="A75" s="1"/>
      <c r="B75" s="1"/>
      <c r="D75" s="1"/>
      <c r="E75" s="1"/>
      <c r="F75" s="1"/>
      <c r="G75" s="1"/>
      <c r="H75" s="1"/>
      <c r="I75" s="1"/>
    </row>
    <row r="76" spans="1:9" ht="12.75">
      <c r="A76" s="1"/>
      <c r="B76" s="1"/>
      <c r="D76" s="1"/>
      <c r="E76" s="1"/>
      <c r="F76" s="1"/>
      <c r="G76" s="1"/>
      <c r="H76" s="1"/>
      <c r="I76" s="1"/>
    </row>
    <row r="77" spans="1:9" ht="12.75">
      <c r="A77" s="1"/>
      <c r="B77" s="1"/>
      <c r="D77" s="1"/>
      <c r="E77" s="1"/>
      <c r="F77" s="1"/>
      <c r="G77" s="1"/>
      <c r="H77" s="1"/>
      <c r="I77" s="1"/>
    </row>
    <row r="78" spans="1:9" ht="12.75">
      <c r="A78" s="1"/>
      <c r="B78" s="1"/>
      <c r="D78" s="1"/>
      <c r="E78" s="1"/>
      <c r="F78" s="1"/>
      <c r="G78" s="1"/>
      <c r="H78" s="1"/>
      <c r="I78" s="1"/>
    </row>
    <row r="79" spans="1:9" ht="12.75">
      <c r="A79" s="1"/>
      <c r="B79" s="1"/>
      <c r="D79" s="1"/>
      <c r="E79" s="1"/>
      <c r="F79" s="1"/>
      <c r="G79" s="1"/>
      <c r="H79" s="1"/>
      <c r="I79" s="1"/>
    </row>
    <row r="80" spans="1:9" ht="12.75">
      <c r="A80" s="1"/>
      <c r="B80" s="1"/>
      <c r="D80" s="1"/>
      <c r="E80" s="1"/>
      <c r="F80" s="1"/>
      <c r="G80" s="1"/>
      <c r="H80" s="1"/>
      <c r="I80" s="1"/>
    </row>
    <row r="81" spans="1:9" ht="12.75">
      <c r="A81" s="1"/>
      <c r="B81" s="1"/>
      <c r="D81" s="1"/>
      <c r="E81" s="1"/>
      <c r="F81" s="1"/>
      <c r="G81" s="1"/>
      <c r="H81" s="1"/>
      <c r="I81" s="1"/>
    </row>
    <row r="82" spans="1:9" ht="12.75">
      <c r="A82" s="1"/>
      <c r="B82" s="1"/>
      <c r="D82" s="1"/>
      <c r="E82" s="1"/>
      <c r="F82" s="1"/>
      <c r="G82" s="1"/>
      <c r="H82" s="1"/>
      <c r="I82" s="1"/>
    </row>
    <row r="83" spans="1:9" ht="12.75">
      <c r="A83" s="1"/>
      <c r="B83" s="1"/>
      <c r="D83" s="1"/>
      <c r="E83" s="1"/>
      <c r="F83" s="1"/>
      <c r="G83" s="1"/>
      <c r="H83" s="1"/>
      <c r="I83" s="1"/>
    </row>
    <row r="84" spans="1:9" ht="12.75">
      <c r="A84" s="1"/>
      <c r="B84" s="1"/>
      <c r="D84" s="1"/>
      <c r="E84" s="1"/>
      <c r="F84" s="1"/>
      <c r="G84" s="1"/>
      <c r="H84" s="1"/>
      <c r="I84" s="1"/>
    </row>
    <row r="85" spans="1:9" ht="12.75">
      <c r="A85" s="1"/>
      <c r="B85" s="1"/>
      <c r="D85" s="1"/>
      <c r="E85" s="1"/>
      <c r="F85" s="1"/>
      <c r="G85" s="1"/>
      <c r="H85" s="1"/>
      <c r="I85" s="1"/>
    </row>
    <row r="86" spans="1:9" ht="12.75">
      <c r="A86" s="1"/>
      <c r="B86" s="1"/>
      <c r="D86" s="1"/>
      <c r="E86" s="1"/>
      <c r="F86" s="1"/>
      <c r="G86" s="1"/>
      <c r="H86" s="1"/>
      <c r="I86" s="1"/>
    </row>
    <row r="87" spans="1:9" ht="12.75">
      <c r="A87" s="1"/>
      <c r="B87" s="1"/>
      <c r="D87" s="1"/>
      <c r="E87" s="1"/>
      <c r="F87" s="1"/>
      <c r="G87" s="1"/>
      <c r="H87" s="1"/>
      <c r="I87" s="1"/>
    </row>
    <row r="88" spans="1:9" ht="12.75">
      <c r="A88" s="1"/>
      <c r="B88" s="1"/>
      <c r="D88" s="1"/>
      <c r="E88" s="1"/>
      <c r="F88" s="1"/>
      <c r="G88" s="1"/>
      <c r="H88" s="1"/>
      <c r="I88" s="1"/>
    </row>
    <row r="89" spans="1:9" ht="12.75">
      <c r="A89" s="1"/>
      <c r="B89" s="1"/>
      <c r="D89" s="1"/>
      <c r="E89" s="1"/>
      <c r="F89" s="1"/>
      <c r="G89" s="1"/>
      <c r="H89" s="1"/>
      <c r="I89" s="1"/>
    </row>
    <row r="90" spans="1:9" ht="12.75">
      <c r="A90" s="1"/>
      <c r="B90" s="1"/>
      <c r="D90" s="1"/>
      <c r="E90" s="1"/>
      <c r="F90" s="1"/>
      <c r="G90" s="1"/>
      <c r="H90" s="1"/>
      <c r="I90" s="1"/>
    </row>
    <row r="91" spans="1:9" ht="12.75">
      <c r="A91" s="1"/>
      <c r="B91" s="1"/>
      <c r="D91" s="1"/>
      <c r="E91" s="1"/>
      <c r="F91" s="1"/>
      <c r="G91" s="1"/>
      <c r="H91" s="1"/>
      <c r="I91" s="1"/>
    </row>
    <row r="92" spans="1:9" ht="12.75">
      <c r="A92" s="1"/>
      <c r="B92" s="1"/>
      <c r="D92" s="1"/>
      <c r="E92" s="1"/>
      <c r="F92" s="1"/>
      <c r="G92" s="1"/>
      <c r="H92" s="1"/>
      <c r="I92" s="1"/>
    </row>
    <row r="93" spans="1:9" ht="12.75">
      <c r="A93" s="1"/>
      <c r="B93" s="1"/>
      <c r="D93" s="1"/>
      <c r="E93" s="1"/>
      <c r="F93" s="1"/>
      <c r="G93" s="1"/>
      <c r="H93" s="1"/>
      <c r="I93" s="1"/>
    </row>
    <row r="94" spans="1:9" ht="12.75">
      <c r="A94" s="1"/>
      <c r="B94" s="1"/>
      <c r="D94" s="1"/>
      <c r="E94" s="1"/>
      <c r="F94" s="1"/>
      <c r="G94" s="1"/>
      <c r="H94" s="1"/>
      <c r="I94" s="1"/>
    </row>
    <row r="95" spans="1:9" ht="12.75">
      <c r="A95" s="1"/>
      <c r="B95" s="1"/>
      <c r="D95" s="1"/>
      <c r="E95" s="1"/>
      <c r="F95" s="1"/>
      <c r="G95" s="1"/>
      <c r="H95" s="1"/>
      <c r="I95" s="1"/>
    </row>
    <row r="96" spans="1:9" ht="12.75">
      <c r="A96" s="1"/>
      <c r="B96" s="1"/>
      <c r="D96" s="1"/>
      <c r="E96" s="1"/>
      <c r="F96" s="1"/>
      <c r="G96" s="1"/>
      <c r="H96" s="1"/>
      <c r="I96" s="1"/>
    </row>
    <row r="97" spans="1:9" ht="12.75">
      <c r="A97" s="1"/>
      <c r="B97" s="1"/>
      <c r="D97" s="1"/>
      <c r="E97" s="1"/>
      <c r="F97" s="1"/>
      <c r="G97" s="1"/>
      <c r="H97" s="1"/>
      <c r="I97" s="1"/>
    </row>
    <row r="98" spans="1:9" ht="12.75">
      <c r="A98" s="1"/>
      <c r="B98" s="1"/>
      <c r="D98" s="1"/>
      <c r="E98" s="1"/>
      <c r="F98" s="1"/>
      <c r="G98" s="1"/>
      <c r="H98" s="1"/>
      <c r="I98" s="1"/>
    </row>
    <row r="99" spans="1:9" ht="12.75">
      <c r="A99" s="1"/>
      <c r="B99" s="1"/>
      <c r="D99" s="1"/>
      <c r="E99" s="1"/>
      <c r="F99" s="1"/>
      <c r="G99" s="1"/>
      <c r="H99" s="1"/>
      <c r="I99" s="1"/>
    </row>
    <row r="100" spans="1:9" ht="12.75">
      <c r="A100" s="1"/>
      <c r="B100" s="1"/>
      <c r="D100" s="1"/>
      <c r="E100" s="1"/>
      <c r="F100" s="1"/>
      <c r="G100" s="1"/>
      <c r="H100" s="1"/>
      <c r="I100" s="1"/>
    </row>
    <row r="101" spans="1:9" ht="12.75">
      <c r="A101" s="1"/>
      <c r="B101" s="1"/>
      <c r="D101" s="1"/>
      <c r="E101" s="1"/>
      <c r="F101" s="1"/>
      <c r="G101" s="1"/>
      <c r="H101" s="1"/>
      <c r="I101" s="1"/>
    </row>
    <row r="102" spans="1:9" ht="12.75">
      <c r="A102" s="1"/>
      <c r="B102" s="1"/>
      <c r="D102" s="1"/>
      <c r="E102" s="1"/>
      <c r="F102" s="1"/>
      <c r="G102" s="1"/>
      <c r="H102" s="1"/>
      <c r="I102" s="1"/>
    </row>
    <row r="103" spans="1:9" ht="12.75">
      <c r="A103" s="1"/>
      <c r="B103" s="1"/>
      <c r="D103" s="1"/>
      <c r="E103" s="1"/>
      <c r="F103" s="1"/>
      <c r="G103" s="1"/>
      <c r="H103" s="1"/>
      <c r="I103" s="1"/>
    </row>
    <row r="104" spans="1:9" ht="12.75">
      <c r="A104" s="1"/>
      <c r="B104" s="1"/>
      <c r="D104" s="1"/>
      <c r="E104" s="1"/>
      <c r="F104" s="1"/>
      <c r="G104" s="1"/>
      <c r="H104" s="1"/>
      <c r="I104" s="1"/>
    </row>
    <row r="105" spans="1:9" ht="12.75">
      <c r="A105" s="1"/>
      <c r="B105" s="1"/>
      <c r="D105" s="1"/>
      <c r="E105" s="1"/>
      <c r="F105" s="1"/>
      <c r="G105" s="1"/>
      <c r="H105" s="1"/>
      <c r="I105" s="1"/>
    </row>
    <row r="106" spans="1:9" ht="12.75">
      <c r="A106" s="1"/>
      <c r="B106" s="1"/>
      <c r="D106" s="1"/>
      <c r="E106" s="1"/>
      <c r="F106" s="1"/>
      <c r="G106" s="1"/>
      <c r="H106" s="1"/>
      <c r="I106" s="1"/>
    </row>
    <row r="107" spans="1:9" ht="12.75">
      <c r="A107" s="1"/>
      <c r="B107" s="1"/>
      <c r="D107" s="1"/>
      <c r="E107" s="1"/>
      <c r="F107" s="1"/>
      <c r="G107" s="1"/>
      <c r="H107" s="1"/>
      <c r="I107" s="1"/>
    </row>
    <row r="108" spans="1:9" ht="12.75">
      <c r="A108" s="1"/>
      <c r="B108" s="1"/>
      <c r="D108" s="1"/>
      <c r="E108" s="1"/>
      <c r="F108" s="1"/>
      <c r="G108" s="1"/>
      <c r="H108" s="1"/>
      <c r="I108" s="1"/>
    </row>
    <row r="109" spans="1:9" ht="12.75">
      <c r="A109" s="1"/>
      <c r="B109" s="1"/>
      <c r="D109" s="1"/>
      <c r="E109" s="1"/>
      <c r="F109" s="1"/>
      <c r="G109" s="1"/>
      <c r="H109" s="1"/>
      <c r="I109" s="1"/>
    </row>
    <row r="110" spans="1:9" ht="12.75">
      <c r="A110" s="1"/>
      <c r="B110" s="1"/>
      <c r="D110" s="1"/>
      <c r="E110" s="1"/>
      <c r="F110" s="1"/>
      <c r="G110" s="1"/>
      <c r="H110" s="1"/>
      <c r="I110" s="1"/>
    </row>
    <row r="111" spans="1:9" ht="12.75">
      <c r="A111" s="1"/>
      <c r="B111" s="1"/>
      <c r="D111" s="1"/>
      <c r="E111" s="1"/>
      <c r="F111" s="1"/>
      <c r="G111" s="1"/>
      <c r="H111" s="1"/>
      <c r="I111" s="1"/>
    </row>
    <row r="112" spans="1:9" ht="12.75">
      <c r="A112" s="1"/>
      <c r="B112" s="1"/>
      <c r="D112" s="1"/>
      <c r="E112" s="1"/>
      <c r="F112" s="1"/>
      <c r="G112" s="1"/>
      <c r="H112" s="1"/>
      <c r="I112" s="1"/>
    </row>
    <row r="113" spans="1:9" ht="12.75">
      <c r="A113" s="1"/>
      <c r="B113" s="1"/>
      <c r="D113" s="1"/>
      <c r="E113" s="1"/>
      <c r="F113" s="1"/>
      <c r="G113" s="1"/>
      <c r="H113" s="1"/>
      <c r="I113" s="1"/>
    </row>
    <row r="114" spans="1:9" ht="12.75">
      <c r="A114" s="1"/>
      <c r="B114" s="1"/>
      <c r="D114" s="1"/>
      <c r="E114" s="1"/>
      <c r="F114" s="1"/>
      <c r="G114" s="1"/>
      <c r="H114" s="1"/>
      <c r="I114" s="1"/>
    </row>
    <row r="115" spans="1:9" ht="12.75">
      <c r="A115" s="1"/>
      <c r="B115" s="1"/>
      <c r="D115" s="1"/>
      <c r="E115" s="1"/>
      <c r="F115" s="1"/>
      <c r="G115" s="1"/>
      <c r="H115" s="1"/>
      <c r="I115" s="1"/>
    </row>
    <row r="116" spans="1:9" ht="12.75">
      <c r="A116" s="1"/>
      <c r="B116" s="1"/>
      <c r="D116" s="1"/>
      <c r="E116" s="1"/>
      <c r="F116" s="1"/>
      <c r="G116" s="1"/>
      <c r="H116" s="1"/>
      <c r="I116" s="1"/>
    </row>
    <row r="117" spans="1:9" ht="12.75">
      <c r="A117" s="1"/>
      <c r="B117" s="1"/>
      <c r="D117" s="1"/>
      <c r="E117" s="1"/>
      <c r="F117" s="1"/>
      <c r="G117" s="1"/>
      <c r="H117" s="1"/>
      <c r="I117" s="1"/>
    </row>
    <row r="118" spans="1:9" ht="12.75">
      <c r="A118" s="1"/>
      <c r="B118" s="1"/>
      <c r="D118" s="1"/>
      <c r="E118" s="1"/>
      <c r="F118" s="1"/>
      <c r="G118" s="1"/>
      <c r="H118" s="1"/>
      <c r="I118" s="1"/>
    </row>
    <row r="119" spans="1:9" ht="12.75">
      <c r="A119" s="1"/>
      <c r="B119" s="1"/>
      <c r="D119" s="1"/>
      <c r="E119" s="1"/>
      <c r="F119" s="1"/>
      <c r="G119" s="1"/>
      <c r="H119" s="1"/>
      <c r="I119" s="1"/>
    </row>
    <row r="120" spans="1:9" ht="12.75">
      <c r="A120" s="1"/>
      <c r="B120" s="1"/>
      <c r="D120" s="1"/>
      <c r="E120" s="1"/>
      <c r="F120" s="1"/>
      <c r="G120" s="1"/>
      <c r="H120" s="1"/>
      <c r="I120" s="1"/>
    </row>
    <row r="121" spans="1:9" ht="12.75">
      <c r="A121" s="1"/>
      <c r="B121" s="1"/>
      <c r="D121" s="1"/>
      <c r="E121" s="1"/>
      <c r="F121" s="1"/>
      <c r="G121" s="1"/>
      <c r="H121" s="1"/>
      <c r="I121" s="1"/>
    </row>
    <row r="122" spans="1:9" ht="12.75">
      <c r="A122" s="1"/>
      <c r="B122" s="1"/>
      <c r="D122" s="1"/>
      <c r="E122" s="1"/>
      <c r="F122" s="1"/>
      <c r="G122" s="1"/>
      <c r="H122" s="1"/>
      <c r="I122" s="1"/>
    </row>
    <row r="123" spans="1:9" ht="12.75">
      <c r="A123" s="1"/>
      <c r="B123" s="1"/>
      <c r="D123" s="1"/>
      <c r="E123" s="1"/>
      <c r="F123" s="1"/>
      <c r="G123" s="1"/>
      <c r="H123" s="1"/>
      <c r="I123" s="1"/>
    </row>
    <row r="124" spans="1:9" ht="12.75">
      <c r="A124" s="1"/>
      <c r="B124" s="1"/>
      <c r="D124" s="1"/>
      <c r="E124" s="1"/>
      <c r="F124" s="1"/>
      <c r="G124" s="1"/>
      <c r="H124" s="1"/>
      <c r="I124" s="1"/>
    </row>
    <row r="125" spans="1:9" ht="12.75">
      <c r="A125" s="1"/>
      <c r="B125" s="1"/>
      <c r="D125" s="1"/>
      <c r="E125" s="1"/>
      <c r="F125" s="1"/>
      <c r="G125" s="1"/>
      <c r="H125" s="1"/>
      <c r="I125" s="1"/>
    </row>
    <row r="126" spans="1:9" ht="12.75">
      <c r="A126" s="1"/>
      <c r="B126" s="1"/>
      <c r="D126" s="1"/>
      <c r="E126" s="1"/>
      <c r="F126" s="1"/>
      <c r="G126" s="1"/>
      <c r="H126" s="1"/>
      <c r="I126" s="1"/>
    </row>
    <row r="127" spans="1:9" ht="12.75">
      <c r="A127" s="1"/>
      <c r="B127" s="1"/>
      <c r="D127" s="1"/>
      <c r="E127" s="1"/>
      <c r="F127" s="1"/>
      <c r="G127" s="1"/>
      <c r="H127" s="1"/>
      <c r="I127" s="1"/>
    </row>
    <row r="128" spans="1:9" ht="12.75">
      <c r="A128" s="1"/>
      <c r="B128" s="1"/>
      <c r="D128" s="1"/>
      <c r="E128" s="1"/>
      <c r="F128" s="1"/>
      <c r="G128" s="1"/>
      <c r="H128" s="1"/>
      <c r="I128" s="1"/>
    </row>
    <row r="129" spans="1:9" ht="12.75">
      <c r="A129" s="1"/>
      <c r="B129" s="1"/>
      <c r="D129" s="1"/>
      <c r="E129" s="1"/>
      <c r="F129" s="1"/>
      <c r="G129" s="1"/>
      <c r="H129" s="1"/>
      <c r="I129" s="1"/>
    </row>
    <row r="130" spans="1:9" ht="12.75">
      <c r="A130" s="1"/>
      <c r="B130" s="1"/>
      <c r="D130" s="1"/>
      <c r="E130" s="1"/>
      <c r="F130" s="1"/>
      <c r="G130" s="1"/>
      <c r="H130" s="1"/>
      <c r="I130" s="1"/>
    </row>
    <row r="131" spans="1:9" ht="12.75">
      <c r="A131" s="1"/>
      <c r="B131" s="1"/>
      <c r="D131" s="1"/>
      <c r="E131" s="1"/>
      <c r="F131" s="1"/>
      <c r="G131" s="1"/>
      <c r="H131" s="1"/>
      <c r="I131" s="1"/>
    </row>
    <row r="132" spans="1:9" ht="12.75">
      <c r="A132" s="1"/>
      <c r="B132" s="1"/>
      <c r="D132" s="1"/>
      <c r="E132" s="1"/>
      <c r="F132" s="1"/>
      <c r="G132" s="1"/>
      <c r="H132" s="1"/>
      <c r="I132" s="1"/>
    </row>
    <row r="133" spans="1:9" ht="12.75">
      <c r="A133" s="1"/>
      <c r="B133" s="1"/>
      <c r="D133" s="1"/>
      <c r="E133" s="1"/>
      <c r="F133" s="1"/>
      <c r="G133" s="1"/>
      <c r="H133" s="1"/>
      <c r="I133" s="1"/>
    </row>
    <row r="134" spans="1:9" ht="12.75">
      <c r="A134" s="1"/>
      <c r="B134" s="1"/>
      <c r="D134" s="1"/>
      <c r="E134" s="1"/>
      <c r="F134" s="1"/>
      <c r="G134" s="1"/>
      <c r="H134" s="1"/>
      <c r="I134" s="1"/>
    </row>
    <row r="135" spans="1:9" ht="12.75">
      <c r="A135" s="1"/>
      <c r="B135" s="1"/>
      <c r="D135" s="1"/>
      <c r="E135" s="1"/>
      <c r="F135" s="1"/>
      <c r="G135" s="1"/>
      <c r="H135" s="1"/>
      <c r="I135" s="1"/>
    </row>
    <row r="136" spans="1:9" ht="12.75">
      <c r="A136" s="1"/>
      <c r="B136" s="1"/>
      <c r="D136" s="1"/>
      <c r="E136" s="1"/>
      <c r="F136" s="1"/>
      <c r="G136" s="1"/>
      <c r="H136" s="1"/>
      <c r="I136" s="1"/>
    </row>
    <row r="137" spans="1:9" ht="12.75">
      <c r="A137" s="1"/>
      <c r="B137" s="1"/>
      <c r="D137" s="1"/>
      <c r="E137" s="1"/>
      <c r="F137" s="1"/>
      <c r="G137" s="1"/>
      <c r="H137" s="1"/>
      <c r="I137" s="1"/>
    </row>
    <row r="138" spans="1:9" ht="12.75">
      <c r="A138" s="1"/>
      <c r="B138" s="1"/>
      <c r="D138" s="1"/>
      <c r="E138" s="1"/>
      <c r="F138" s="1"/>
      <c r="G138" s="1"/>
      <c r="H138" s="1"/>
      <c r="I138" s="1"/>
    </row>
    <row r="139" spans="1:9" ht="12.75">
      <c r="A139" s="1"/>
      <c r="B139" s="1"/>
      <c r="D139" s="1"/>
      <c r="E139" s="1"/>
      <c r="F139" s="1"/>
      <c r="G139" s="1"/>
      <c r="H139" s="1"/>
      <c r="I139" s="1"/>
    </row>
    <row r="140" spans="1:9" ht="12.75">
      <c r="A140" s="1"/>
      <c r="B140" s="1"/>
      <c r="D140" s="1"/>
      <c r="E140" s="1"/>
      <c r="F140" s="1"/>
      <c r="G140" s="1"/>
      <c r="H140" s="1"/>
      <c r="I140" s="1"/>
    </row>
    <row r="141" spans="1:9" ht="12.75">
      <c r="A141" s="1"/>
      <c r="B141" s="1"/>
      <c r="D141" s="1"/>
      <c r="E141" s="1"/>
      <c r="F141" s="1"/>
      <c r="G141" s="1"/>
      <c r="H141" s="1"/>
      <c r="I141" s="1"/>
    </row>
    <row r="142" spans="1:9" ht="12.75">
      <c r="A142" s="1"/>
      <c r="B142" s="1"/>
      <c r="D142" s="1"/>
      <c r="E142" s="1"/>
      <c r="F142" s="1"/>
      <c r="G142" s="1"/>
      <c r="H142" s="1"/>
      <c r="I142" s="1"/>
    </row>
    <row r="143" spans="1:9" ht="12.75">
      <c r="A143" s="1"/>
      <c r="B143" s="1"/>
      <c r="D143" s="1"/>
      <c r="E143" s="1"/>
      <c r="F143" s="1"/>
      <c r="G143" s="1"/>
      <c r="H143" s="1"/>
      <c r="I143" s="1"/>
    </row>
    <row r="144" spans="1:9" ht="12.75">
      <c r="A144" s="1"/>
      <c r="B144" s="1"/>
      <c r="D144" s="1"/>
      <c r="E144" s="1"/>
      <c r="F144" s="1"/>
      <c r="G144" s="1"/>
      <c r="H144" s="1"/>
      <c r="I144" s="1"/>
    </row>
    <row r="145" spans="1:9" ht="12.75">
      <c r="A145" s="1"/>
      <c r="B145" s="1"/>
      <c r="D145" s="1"/>
      <c r="E145" s="1"/>
      <c r="F145" s="1"/>
      <c r="G145" s="1"/>
      <c r="H145" s="1"/>
      <c r="I145" s="1"/>
    </row>
    <row r="146" spans="1:9" ht="12.75">
      <c r="A146" s="1"/>
      <c r="B146" s="1"/>
      <c r="D146" s="1"/>
      <c r="E146" s="1"/>
      <c r="F146" s="1"/>
      <c r="G146" s="1"/>
      <c r="H146" s="1"/>
      <c r="I146" s="1"/>
    </row>
    <row r="147" spans="1:9" ht="12.75">
      <c r="A147" s="1"/>
      <c r="B147" s="1"/>
      <c r="D147" s="1"/>
      <c r="E147" s="1"/>
      <c r="F147" s="1"/>
      <c r="G147" s="1"/>
      <c r="H147" s="1"/>
      <c r="I147" s="1"/>
    </row>
    <row r="148" spans="1:9" ht="12.75">
      <c r="A148" s="1"/>
      <c r="B148" s="1"/>
      <c r="D148" s="1"/>
      <c r="E148" s="1"/>
      <c r="F148" s="1"/>
      <c r="G148" s="1"/>
      <c r="H148" s="1"/>
      <c r="I148" s="1"/>
    </row>
    <row r="149" spans="1:9" ht="12.75">
      <c r="A149" s="1"/>
      <c r="B149" s="1"/>
      <c r="D149" s="1"/>
      <c r="E149" s="1"/>
      <c r="F149" s="1"/>
      <c r="G149" s="1"/>
      <c r="H149" s="1"/>
      <c r="I149" s="1"/>
    </row>
    <row r="150" spans="1:9" ht="12.75">
      <c r="A150" s="1"/>
      <c r="B150" s="1"/>
      <c r="D150" s="1"/>
      <c r="E150" s="1"/>
      <c r="F150" s="1"/>
      <c r="G150" s="1"/>
      <c r="H150" s="1"/>
      <c r="I150" s="1"/>
    </row>
    <row r="151" spans="1:9" ht="12.75">
      <c r="A151" s="1"/>
      <c r="B151" s="1"/>
      <c r="D151" s="1"/>
      <c r="E151" s="1"/>
      <c r="F151" s="1"/>
      <c r="G151" s="1"/>
      <c r="H151" s="1"/>
      <c r="I151" s="1"/>
    </row>
    <row r="152" spans="1:9" ht="12.75">
      <c r="A152" s="1"/>
      <c r="B152" s="1"/>
      <c r="D152" s="1"/>
      <c r="E152" s="1"/>
      <c r="F152" s="1"/>
      <c r="G152" s="1"/>
      <c r="H152" s="1"/>
      <c r="I152" s="1"/>
    </row>
    <row r="153" spans="1:9" ht="12.75">
      <c r="A153" s="1"/>
      <c r="B153" s="1"/>
      <c r="D153" s="1"/>
      <c r="E153" s="1"/>
      <c r="F153" s="1"/>
      <c r="G153" s="1"/>
      <c r="H153" s="1"/>
      <c r="I153" s="1"/>
    </row>
    <row r="154" spans="1:9" ht="12.75">
      <c r="A154" s="1"/>
      <c r="B154" s="1"/>
      <c r="D154" s="1"/>
      <c r="E154" s="1"/>
      <c r="F154" s="1"/>
      <c r="G154" s="1"/>
      <c r="H154" s="1"/>
      <c r="I154" s="1"/>
    </row>
    <row r="155" spans="1:9" ht="12.75">
      <c r="A155" s="1"/>
      <c r="B155" s="1"/>
      <c r="D155" s="1"/>
      <c r="E155" s="1"/>
      <c r="F155" s="1"/>
      <c r="G155" s="1"/>
      <c r="H155" s="1"/>
      <c r="I155" s="1"/>
    </row>
    <row r="156" spans="1:9" ht="12.75">
      <c r="A156" s="1"/>
      <c r="B156" s="1"/>
      <c r="D156" s="1"/>
      <c r="E156" s="1"/>
      <c r="F156" s="1"/>
      <c r="G156" s="1"/>
      <c r="H156" s="1"/>
      <c r="I156" s="1"/>
    </row>
    <row r="157" spans="1:9" ht="12.75">
      <c r="A157" s="1"/>
      <c r="B157" s="1"/>
      <c r="D157" s="1"/>
      <c r="E157" s="1"/>
      <c r="F157" s="1"/>
      <c r="G157" s="1"/>
      <c r="H157" s="1"/>
      <c r="I157" s="1"/>
    </row>
    <row r="158" spans="1:9" ht="12.75">
      <c r="A158" s="1"/>
      <c r="B158" s="1"/>
      <c r="D158" s="1"/>
      <c r="E158" s="1"/>
      <c r="F158" s="1"/>
      <c r="G158" s="1"/>
      <c r="H158" s="1"/>
      <c r="I158" s="1"/>
    </row>
    <row r="159" spans="1:9" ht="12.75">
      <c r="A159" s="1"/>
      <c r="B159" s="1"/>
      <c r="D159" s="1"/>
      <c r="E159" s="1"/>
      <c r="F159" s="1"/>
      <c r="G159" s="1"/>
      <c r="H159" s="1"/>
      <c r="I159" s="1"/>
    </row>
    <row r="160" spans="1:9" ht="12.75">
      <c r="A160" s="1"/>
      <c r="B160" s="1"/>
      <c r="D160" s="1"/>
      <c r="E160" s="1"/>
      <c r="F160" s="1"/>
      <c r="G160" s="1"/>
      <c r="H160" s="1"/>
      <c r="I160" s="1"/>
    </row>
    <row r="161" spans="1:9" ht="12.75">
      <c r="A161" s="1"/>
      <c r="B161" s="1"/>
      <c r="D161" s="1"/>
      <c r="E161" s="1"/>
      <c r="F161" s="1"/>
      <c r="G161" s="1"/>
      <c r="H161" s="1"/>
      <c r="I161" s="1"/>
    </row>
    <row r="162" spans="1:9" ht="12.75">
      <c r="A162" s="1"/>
      <c r="B162" s="1"/>
      <c r="D162" s="1"/>
      <c r="E162" s="1"/>
      <c r="F162" s="1"/>
      <c r="G162" s="1"/>
      <c r="H162" s="1"/>
      <c r="I162" s="1"/>
    </row>
    <row r="163" spans="1:9" ht="12.75">
      <c r="A163" s="1"/>
      <c r="B163" s="1"/>
      <c r="D163" s="1"/>
      <c r="E163" s="1"/>
      <c r="F163" s="1"/>
      <c r="G163" s="1"/>
      <c r="H163" s="1"/>
      <c r="I163" s="1"/>
    </row>
    <row r="164" spans="1:9" ht="12.75">
      <c r="A164" s="1"/>
      <c r="B164" s="1"/>
      <c r="D164" s="1"/>
      <c r="E164" s="1"/>
      <c r="F164" s="1"/>
      <c r="G164" s="1"/>
      <c r="H164" s="1"/>
      <c r="I164" s="1"/>
    </row>
    <row r="165" spans="1:9" ht="12.75">
      <c r="A165" s="1"/>
      <c r="B165" s="1"/>
      <c r="D165" s="1"/>
      <c r="E165" s="1"/>
      <c r="F165" s="1"/>
      <c r="G165" s="1"/>
      <c r="H165" s="1"/>
      <c r="I165" s="1"/>
    </row>
    <row r="166" spans="1:9" ht="12.75">
      <c r="A166" s="1"/>
      <c r="B166" s="1"/>
      <c r="D166" s="1"/>
      <c r="E166" s="1"/>
      <c r="F166" s="1"/>
      <c r="G166" s="1"/>
      <c r="H166" s="1"/>
      <c r="I166" s="1"/>
    </row>
    <row r="167" spans="1:9" ht="12.75">
      <c r="A167" s="1"/>
      <c r="B167" s="1"/>
      <c r="D167" s="1"/>
      <c r="E167" s="1"/>
      <c r="F167" s="1"/>
      <c r="G167" s="1"/>
      <c r="H167" s="1"/>
      <c r="I167" s="1"/>
    </row>
    <row r="168" spans="1:9" ht="12.75">
      <c r="A168" s="1"/>
      <c r="B168" s="1"/>
      <c r="D168" s="1"/>
      <c r="E168" s="1"/>
      <c r="F168" s="1"/>
      <c r="G168" s="1"/>
      <c r="H168" s="1"/>
      <c r="I168" s="1"/>
    </row>
    <row r="169" spans="1:9" ht="12.75">
      <c r="A169" s="1"/>
      <c r="B169" s="1"/>
      <c r="D169" s="1"/>
      <c r="E169" s="1"/>
      <c r="F169" s="1"/>
      <c r="G169" s="1"/>
      <c r="H169" s="1"/>
      <c r="I169" s="1"/>
    </row>
    <row r="170" spans="1:9" ht="12.75">
      <c r="A170" s="1"/>
      <c r="B170" s="1"/>
      <c r="D170" s="1"/>
      <c r="E170" s="1"/>
      <c r="F170" s="1"/>
      <c r="G170" s="1"/>
      <c r="H170" s="1"/>
      <c r="I170" s="1"/>
    </row>
    <row r="171" spans="1:9" ht="12.75">
      <c r="A171" s="1"/>
      <c r="B171" s="1"/>
      <c r="D171" s="1"/>
      <c r="E171" s="1"/>
      <c r="F171" s="1"/>
      <c r="G171" s="1"/>
      <c r="H171" s="1"/>
      <c r="I171" s="1"/>
    </row>
    <row r="172" spans="1:9" ht="12.75">
      <c r="A172" s="1"/>
      <c r="B172" s="1"/>
      <c r="D172" s="1"/>
      <c r="E172" s="1"/>
      <c r="F172" s="1"/>
      <c r="G172" s="1"/>
      <c r="H172" s="1"/>
      <c r="I172" s="1"/>
    </row>
    <row r="173" spans="1:9" ht="12.75">
      <c r="A173" s="1"/>
      <c r="B173" s="1"/>
      <c r="D173" s="1"/>
      <c r="E173" s="1"/>
      <c r="F173" s="1"/>
      <c r="G173" s="1"/>
      <c r="H173" s="1"/>
      <c r="I173" s="1"/>
    </row>
    <row r="174" spans="1:9" ht="12.75">
      <c r="A174" s="1"/>
      <c r="B174" s="1"/>
      <c r="D174" s="1"/>
      <c r="E174" s="1"/>
      <c r="F174" s="1"/>
      <c r="G174" s="1"/>
      <c r="H174" s="1"/>
      <c r="I174" s="1"/>
    </row>
    <row r="175" spans="1:9" ht="12.75">
      <c r="A175" s="1"/>
      <c r="B175" s="1"/>
      <c r="D175" s="1"/>
      <c r="E175" s="1"/>
      <c r="F175" s="1"/>
      <c r="G175" s="1"/>
      <c r="H175" s="1"/>
      <c r="I175" s="1"/>
    </row>
    <row r="176" spans="1:9" ht="12.75">
      <c r="A176" s="1"/>
      <c r="B176" s="1"/>
      <c r="D176" s="1"/>
      <c r="E176" s="1"/>
      <c r="F176" s="1"/>
      <c r="G176" s="1"/>
      <c r="H176" s="1"/>
      <c r="I176" s="1"/>
    </row>
    <row r="177" spans="1:9" ht="12.75">
      <c r="A177" s="1"/>
      <c r="B177" s="1"/>
      <c r="D177" s="1"/>
      <c r="E177" s="1"/>
      <c r="F177" s="1"/>
      <c r="G177" s="1"/>
      <c r="H177" s="1"/>
      <c r="I177" s="1"/>
    </row>
    <row r="178" spans="1:9" ht="12.75">
      <c r="A178" s="1"/>
      <c r="B178" s="1"/>
      <c r="D178" s="1"/>
      <c r="E178" s="1"/>
      <c r="F178" s="1"/>
      <c r="G178" s="1"/>
      <c r="H178" s="1"/>
      <c r="I178" s="1"/>
    </row>
    <row r="179" spans="1:9" ht="12.75">
      <c r="A179" s="1"/>
      <c r="B179" s="1"/>
      <c r="D179" s="1"/>
      <c r="E179" s="1"/>
      <c r="F179" s="1"/>
      <c r="G179" s="1"/>
      <c r="H179" s="1"/>
      <c r="I179" s="1"/>
    </row>
    <row r="180" spans="1:9" ht="12.75">
      <c r="A180" s="1"/>
      <c r="B180" s="1"/>
      <c r="D180" s="1"/>
      <c r="E180" s="1"/>
      <c r="F180" s="1"/>
      <c r="G180" s="1"/>
      <c r="H180" s="1"/>
      <c r="I180" s="1"/>
    </row>
    <row r="181" spans="1:9" ht="12.75">
      <c r="A181" s="1"/>
      <c r="B181" s="1"/>
      <c r="D181" s="1"/>
      <c r="E181" s="1"/>
      <c r="F181" s="1"/>
      <c r="G181" s="1"/>
      <c r="H181" s="1"/>
      <c r="I181" s="1"/>
    </row>
    <row r="182" spans="1:9" ht="12.75">
      <c r="A182" s="1"/>
      <c r="B182" s="1"/>
      <c r="D182" s="1"/>
      <c r="E182" s="1"/>
      <c r="F182" s="1"/>
      <c r="G182" s="1"/>
      <c r="H182" s="1"/>
      <c r="I182" s="1"/>
    </row>
    <row r="183" spans="1:9" ht="12.75">
      <c r="A183" s="1"/>
      <c r="B183" s="1"/>
      <c r="D183" s="1"/>
      <c r="E183" s="1"/>
      <c r="F183" s="1"/>
      <c r="G183" s="1"/>
      <c r="H183" s="1"/>
      <c r="I183" s="1"/>
    </row>
    <row r="184" spans="1:9" ht="12.75">
      <c r="A184" s="1"/>
      <c r="B184" s="1"/>
      <c r="D184" s="1"/>
      <c r="E184" s="1"/>
      <c r="F184" s="1"/>
      <c r="G184" s="1"/>
      <c r="H184" s="1"/>
      <c r="I184" s="1"/>
    </row>
    <row r="185" spans="1:9" ht="12.75">
      <c r="A185" s="1"/>
      <c r="B185" s="1"/>
      <c r="D185" s="1"/>
      <c r="E185" s="1"/>
      <c r="F185" s="1"/>
      <c r="G185" s="1"/>
      <c r="H185" s="1"/>
      <c r="I185" s="1"/>
    </row>
    <row r="186" spans="1:9" ht="12.75">
      <c r="A186" s="1"/>
      <c r="B186" s="1"/>
      <c r="D186" s="1"/>
      <c r="E186" s="1"/>
      <c r="F186" s="1"/>
      <c r="G186" s="1"/>
      <c r="H186" s="1"/>
      <c r="I186" s="1"/>
    </row>
    <row r="187" spans="1:9" ht="12.75">
      <c r="A187" s="1"/>
      <c r="B187" s="1"/>
      <c r="D187" s="1"/>
      <c r="E187" s="1"/>
      <c r="F187" s="1"/>
      <c r="G187" s="1"/>
      <c r="H187" s="1"/>
      <c r="I187" s="1"/>
    </row>
    <row r="188" spans="1:9" ht="12.75">
      <c r="A188" s="1"/>
      <c r="B188" s="1"/>
      <c r="D188" s="1"/>
      <c r="E188" s="1"/>
      <c r="F188" s="1"/>
      <c r="G188" s="1"/>
      <c r="H188" s="1"/>
      <c r="I188" s="1"/>
    </row>
    <row r="189" spans="1:9" ht="12.75">
      <c r="A189" s="1"/>
      <c r="B189" s="1"/>
      <c r="D189" s="1"/>
      <c r="E189" s="1"/>
      <c r="F189" s="1"/>
      <c r="G189" s="1"/>
      <c r="H189" s="1"/>
      <c r="I189" s="1"/>
    </row>
    <row r="190" spans="1:9" ht="12.75">
      <c r="A190" s="1"/>
      <c r="B190" s="1"/>
      <c r="D190" s="1"/>
      <c r="E190" s="1"/>
      <c r="F190" s="1"/>
      <c r="G190" s="1"/>
      <c r="H190" s="1"/>
      <c r="I190" s="1"/>
    </row>
    <row r="191" spans="1:9" ht="12.75">
      <c r="A191" s="1"/>
      <c r="B191" s="1"/>
      <c r="D191" s="1"/>
      <c r="E191" s="1"/>
      <c r="F191" s="1"/>
      <c r="G191" s="1"/>
      <c r="H191" s="1"/>
      <c r="I191" s="1"/>
    </row>
    <row r="192" spans="1:9" ht="12.75">
      <c r="A192" s="1"/>
      <c r="B192" s="1"/>
      <c r="D192" s="1"/>
      <c r="E192" s="1"/>
      <c r="F192" s="1"/>
      <c r="G192" s="1"/>
      <c r="H192" s="1"/>
      <c r="I192" s="1"/>
    </row>
    <row r="193" spans="1:9" ht="12.75">
      <c r="A193" s="1"/>
      <c r="B193" s="1"/>
      <c r="D193" s="1"/>
      <c r="E193" s="1"/>
      <c r="F193" s="1"/>
      <c r="G193" s="1"/>
      <c r="H193" s="1"/>
      <c r="I193" s="1"/>
    </row>
    <row r="194" spans="1:9" ht="12.75">
      <c r="A194" s="1"/>
      <c r="B194" s="1"/>
      <c r="D194" s="1"/>
      <c r="E194" s="1"/>
      <c r="F194" s="1"/>
      <c r="G194" s="1"/>
      <c r="H194" s="1"/>
      <c r="I194" s="1"/>
    </row>
    <row r="195" spans="1:9" ht="12.75">
      <c r="A195" s="1"/>
      <c r="B195" s="1"/>
      <c r="D195" s="1"/>
      <c r="E195" s="1"/>
      <c r="F195" s="1"/>
      <c r="G195" s="1"/>
      <c r="H195" s="1"/>
      <c r="I195" s="1"/>
    </row>
    <row r="196" spans="1:9" ht="12.75">
      <c r="A196" s="1"/>
      <c r="B196" s="1"/>
      <c r="D196" s="1"/>
      <c r="E196" s="1"/>
      <c r="F196" s="1"/>
      <c r="G196" s="1"/>
      <c r="H196" s="1"/>
      <c r="I196" s="1"/>
    </row>
    <row r="197" spans="1:9" ht="12.75">
      <c r="A197" s="1"/>
      <c r="B197" s="1"/>
      <c r="D197" s="1"/>
      <c r="E197" s="1"/>
      <c r="F197" s="1"/>
      <c r="G197" s="1"/>
      <c r="H197" s="1"/>
      <c r="I197" s="1"/>
    </row>
    <row r="198" spans="1:9" ht="12.75">
      <c r="A198" s="1"/>
      <c r="B198" s="1"/>
      <c r="D198" s="1"/>
      <c r="E198" s="1"/>
      <c r="F198" s="1"/>
      <c r="G198" s="1"/>
      <c r="H198" s="1"/>
      <c r="I198" s="1"/>
    </row>
    <row r="199" spans="1:9" ht="12.75">
      <c r="A199" s="1"/>
      <c r="B199" s="1"/>
      <c r="D199" s="1"/>
      <c r="E199" s="1"/>
      <c r="F199" s="1"/>
      <c r="G199" s="1"/>
      <c r="H199" s="1"/>
      <c r="I199" s="1"/>
    </row>
    <row r="200" spans="1:9" ht="12.75">
      <c r="A200" s="1"/>
      <c r="B200" s="1"/>
      <c r="D200" s="1"/>
      <c r="E200" s="1"/>
      <c r="F200" s="1"/>
      <c r="G200" s="1"/>
      <c r="H200" s="1"/>
      <c r="I200" s="1"/>
    </row>
    <row r="201" spans="1:9" ht="12.75">
      <c r="A201" s="1"/>
      <c r="B201" s="1"/>
      <c r="D201" s="1"/>
      <c r="E201" s="1"/>
      <c r="F201" s="1"/>
      <c r="G201" s="1"/>
      <c r="H201" s="1"/>
      <c r="I201" s="1"/>
    </row>
    <row r="202" spans="1:9" ht="12.75">
      <c r="A202" s="1"/>
      <c r="B202" s="1"/>
      <c r="D202" s="1"/>
      <c r="E202" s="1"/>
      <c r="F202" s="1"/>
      <c r="G202" s="1"/>
      <c r="H202" s="1"/>
      <c r="I202" s="1"/>
    </row>
    <row r="203" spans="1:9" ht="12.75">
      <c r="A203" s="1"/>
      <c r="B203" s="1"/>
      <c r="D203" s="1"/>
      <c r="E203" s="1"/>
      <c r="F203" s="1"/>
      <c r="G203" s="1"/>
      <c r="H203" s="1"/>
      <c r="I203" s="1"/>
    </row>
    <row r="204" spans="1:9" ht="12.75">
      <c r="A204" s="1"/>
      <c r="B204" s="1"/>
      <c r="D204" s="1"/>
      <c r="E204" s="1"/>
      <c r="F204" s="1"/>
      <c r="G204" s="1"/>
      <c r="H204" s="1"/>
      <c r="I204" s="1"/>
    </row>
    <row r="205" spans="1:9" ht="12.75">
      <c r="A205" s="1"/>
      <c r="B205" s="1"/>
      <c r="D205" s="1"/>
      <c r="E205" s="1"/>
      <c r="F205" s="1"/>
      <c r="G205" s="1"/>
      <c r="H205" s="1"/>
      <c r="I205" s="1"/>
    </row>
    <row r="206" spans="1:9" ht="12.75">
      <c r="A206" s="1"/>
      <c r="B206" s="1"/>
      <c r="D206" s="1"/>
      <c r="E206" s="1"/>
      <c r="F206" s="1"/>
      <c r="G206" s="1"/>
      <c r="H206" s="1"/>
      <c r="I206" s="1"/>
    </row>
    <row r="207" spans="1:9" ht="12.75">
      <c r="A207" s="1"/>
      <c r="B207" s="1"/>
      <c r="D207" s="1"/>
      <c r="E207" s="1"/>
      <c r="F207" s="1"/>
      <c r="G207" s="1"/>
      <c r="H207" s="1"/>
      <c r="I207" s="1"/>
    </row>
    <row r="208" spans="1:9" ht="12.75">
      <c r="A208" s="1"/>
      <c r="B208" s="1"/>
      <c r="D208" s="1"/>
      <c r="E208" s="1"/>
      <c r="F208" s="1"/>
      <c r="G208" s="1"/>
      <c r="H208" s="1"/>
      <c r="I208" s="1"/>
    </row>
    <row r="209" spans="1:9" ht="12.75">
      <c r="A209" s="1"/>
      <c r="B209" s="1"/>
      <c r="D209" s="1"/>
      <c r="E209" s="1"/>
      <c r="F209" s="1"/>
      <c r="G209" s="1"/>
      <c r="H209" s="1"/>
      <c r="I209" s="1"/>
    </row>
    <row r="210" spans="1:9" ht="12.75">
      <c r="A210" s="1"/>
      <c r="B210" s="1"/>
      <c r="D210" s="1"/>
      <c r="E210" s="1"/>
      <c r="F210" s="1"/>
      <c r="G210" s="1"/>
      <c r="H210" s="1"/>
      <c r="I210" s="1"/>
    </row>
    <row r="211" spans="1:9" ht="12.75">
      <c r="A211" s="1"/>
      <c r="B211" s="1"/>
      <c r="D211" s="1"/>
      <c r="E211" s="1"/>
      <c r="F211" s="1"/>
      <c r="G211" s="1"/>
      <c r="H211" s="1"/>
      <c r="I211" s="1"/>
    </row>
    <row r="212" spans="1:9" ht="12.75">
      <c r="A212" s="1"/>
      <c r="B212" s="1"/>
      <c r="D212" s="1"/>
      <c r="E212" s="1"/>
      <c r="F212" s="1"/>
      <c r="G212" s="1"/>
      <c r="H212" s="1"/>
      <c r="I212" s="1"/>
    </row>
    <row r="213" spans="1:9" ht="12.75">
      <c r="A213" s="1"/>
      <c r="B213" s="1"/>
      <c r="D213" s="1"/>
      <c r="E213" s="1"/>
      <c r="F213" s="1"/>
      <c r="G213" s="1"/>
      <c r="H213" s="1"/>
      <c r="I213" s="1"/>
    </row>
    <row r="214" spans="1:9" ht="12.75">
      <c r="A214" s="1"/>
      <c r="B214" s="1"/>
      <c r="D214" s="1"/>
      <c r="E214" s="1"/>
      <c r="F214" s="1"/>
      <c r="G214" s="1"/>
      <c r="H214" s="1"/>
      <c r="I214" s="1"/>
    </row>
    <row r="215" spans="1:9" ht="12.75">
      <c r="A215" s="1"/>
      <c r="B215" s="1"/>
      <c r="D215" s="1"/>
      <c r="E215" s="1"/>
      <c r="F215" s="1"/>
      <c r="G215" s="1"/>
      <c r="H215" s="1"/>
      <c r="I215" s="1"/>
    </row>
    <row r="216" spans="1:9" ht="12.75">
      <c r="A216" s="1"/>
      <c r="B216" s="1"/>
      <c r="D216" s="1"/>
      <c r="E216" s="1"/>
      <c r="F216" s="1"/>
      <c r="G216" s="1"/>
      <c r="H216" s="1"/>
      <c r="I216" s="1"/>
    </row>
    <row r="217" spans="1:9" ht="12.75">
      <c r="A217" s="1"/>
      <c r="B217" s="1"/>
      <c r="D217" s="1"/>
      <c r="E217" s="1"/>
      <c r="F217" s="1"/>
      <c r="G217" s="1"/>
      <c r="H217" s="1"/>
      <c r="I217" s="1"/>
    </row>
    <row r="218" spans="1:9" ht="12.75">
      <c r="A218" s="1"/>
      <c r="B218" s="1"/>
      <c r="D218" s="1"/>
      <c r="E218" s="1"/>
      <c r="F218" s="1"/>
      <c r="G218" s="1"/>
      <c r="H218" s="1"/>
      <c r="I218" s="1"/>
    </row>
    <row r="219" spans="1:9" ht="12.75">
      <c r="A219" s="1"/>
      <c r="B219" s="1"/>
      <c r="D219" s="1"/>
      <c r="E219" s="1"/>
      <c r="F219" s="1"/>
      <c r="G219" s="1"/>
      <c r="H219" s="1"/>
      <c r="I219" s="1"/>
    </row>
    <row r="220" spans="1:9" ht="12.75">
      <c r="A220" s="1"/>
      <c r="B220" s="1"/>
      <c r="D220" s="1"/>
      <c r="E220" s="1"/>
      <c r="F220" s="1"/>
      <c r="G220" s="1"/>
      <c r="H220" s="1"/>
      <c r="I220" s="1"/>
    </row>
    <row r="221" spans="1:9" ht="12.75">
      <c r="A221" s="1"/>
      <c r="B221" s="1"/>
      <c r="D221" s="1"/>
      <c r="E221" s="1"/>
      <c r="F221" s="1"/>
      <c r="G221" s="1"/>
      <c r="H221" s="1"/>
      <c r="I221" s="1"/>
    </row>
    <row r="222" spans="1:9" ht="12.75">
      <c r="A222" s="1"/>
      <c r="B222" s="1"/>
      <c r="D222" s="1"/>
      <c r="E222" s="1"/>
      <c r="F222" s="1"/>
      <c r="G222" s="1"/>
      <c r="H222" s="1"/>
      <c r="I222" s="1"/>
    </row>
    <row r="223" spans="1:9" ht="12.75">
      <c r="A223" s="1"/>
      <c r="B223" s="1"/>
      <c r="D223" s="1"/>
      <c r="E223" s="1"/>
      <c r="F223" s="1"/>
      <c r="G223" s="1"/>
      <c r="H223" s="1"/>
      <c r="I223" s="1"/>
    </row>
    <row r="224" spans="1:9" ht="12.75">
      <c r="A224" s="1"/>
      <c r="B224" s="1"/>
      <c r="D224" s="1"/>
      <c r="E224" s="1"/>
      <c r="F224" s="1"/>
      <c r="G224" s="1"/>
      <c r="H224" s="1"/>
      <c r="I224" s="1"/>
    </row>
    <row r="225" spans="1:9" ht="12.75">
      <c r="A225" s="1"/>
      <c r="B225" s="1"/>
      <c r="D225" s="1"/>
      <c r="E225" s="1"/>
      <c r="F225" s="1"/>
      <c r="G225" s="1"/>
      <c r="H225" s="1"/>
      <c r="I225" s="1"/>
    </row>
    <row r="226" spans="1:9" ht="12.75">
      <c r="A226" s="1"/>
      <c r="B226" s="1"/>
      <c r="D226" s="1"/>
      <c r="E226" s="1"/>
      <c r="F226" s="1"/>
      <c r="G226" s="1"/>
      <c r="H226" s="1"/>
      <c r="I226" s="1"/>
    </row>
    <row r="227" spans="1:9" ht="12.75">
      <c r="A227" s="1"/>
      <c r="B227" s="1"/>
      <c r="D227" s="1"/>
      <c r="E227" s="1"/>
      <c r="F227" s="1"/>
      <c r="G227" s="1"/>
      <c r="H227" s="1"/>
      <c r="I227" s="1"/>
    </row>
    <row r="228" spans="1:9" ht="12.75">
      <c r="A228" s="1"/>
      <c r="B228" s="1"/>
      <c r="D228" s="1"/>
      <c r="E228" s="1"/>
      <c r="F228" s="1"/>
      <c r="G228" s="1"/>
      <c r="H228" s="1"/>
      <c r="I228" s="1"/>
    </row>
    <row r="229" spans="1:9" ht="12.75">
      <c r="A229" s="1"/>
      <c r="B229" s="1"/>
      <c r="D229" s="1"/>
      <c r="E229" s="1"/>
      <c r="F229" s="1"/>
      <c r="G229" s="1"/>
      <c r="H229" s="1"/>
      <c r="I229" s="1"/>
    </row>
    <row r="230" spans="1:9" ht="12.75">
      <c r="A230" s="1"/>
      <c r="B230" s="1"/>
      <c r="D230" s="1"/>
      <c r="E230" s="1"/>
      <c r="F230" s="1"/>
      <c r="G230" s="1"/>
      <c r="H230" s="1"/>
      <c r="I230" s="1"/>
    </row>
    <row r="231" spans="1:9" ht="12.75">
      <c r="A231" s="1"/>
      <c r="B231" s="1"/>
      <c r="D231" s="1"/>
      <c r="E231" s="1"/>
      <c r="F231" s="1"/>
      <c r="G231" s="1"/>
      <c r="H231" s="1"/>
      <c r="I231" s="1"/>
    </row>
    <row r="232" spans="1:9" ht="12.75">
      <c r="A232" s="1"/>
      <c r="B232" s="1"/>
      <c r="D232" s="1"/>
      <c r="E232" s="1"/>
      <c r="F232" s="1"/>
      <c r="G232" s="1"/>
      <c r="H232" s="1"/>
      <c r="I232" s="1"/>
    </row>
    <row r="233" spans="1:9" ht="12.75">
      <c r="A233" s="1"/>
      <c r="B233" s="1"/>
      <c r="D233" s="1"/>
      <c r="E233" s="1"/>
      <c r="F233" s="1"/>
      <c r="G233" s="1"/>
      <c r="H233" s="1"/>
      <c r="I233" s="1"/>
    </row>
    <row r="234" spans="1:9" ht="12.75">
      <c r="A234" s="1"/>
      <c r="B234" s="1"/>
      <c r="D234" s="1"/>
      <c r="E234" s="1"/>
      <c r="F234" s="1"/>
      <c r="G234" s="1"/>
      <c r="H234" s="1"/>
      <c r="I234" s="1"/>
    </row>
    <row r="235" spans="1:9" ht="12.75">
      <c r="A235" s="1"/>
      <c r="B235" s="1"/>
      <c r="D235" s="1"/>
      <c r="E235" s="1"/>
      <c r="F235" s="1"/>
      <c r="G235" s="1"/>
      <c r="H235" s="1"/>
      <c r="I235" s="1"/>
    </row>
    <row r="236" spans="1:9" ht="12.75">
      <c r="A236" s="1"/>
      <c r="B236" s="1"/>
      <c r="D236" s="1"/>
      <c r="E236" s="1"/>
      <c r="F236" s="1"/>
      <c r="G236" s="1"/>
      <c r="H236" s="1"/>
      <c r="I236" s="1"/>
    </row>
    <row r="237" spans="1:9" ht="12.75">
      <c r="A237" s="1"/>
      <c r="B237" s="1"/>
      <c r="D237" s="1"/>
      <c r="E237" s="1"/>
      <c r="F237" s="1"/>
      <c r="G237" s="1"/>
      <c r="H237" s="1"/>
      <c r="I237" s="1"/>
    </row>
    <row r="238" spans="1:9" ht="12.75">
      <c r="A238" s="1"/>
      <c r="B238" s="1"/>
      <c r="D238" s="1"/>
      <c r="E238" s="1"/>
      <c r="F238" s="1"/>
      <c r="G238" s="1"/>
      <c r="H238" s="1"/>
      <c r="I238" s="1"/>
    </row>
    <row r="239" spans="1:9" ht="12.75">
      <c r="A239" s="1"/>
      <c r="B239" s="1"/>
      <c r="D239" s="1"/>
      <c r="E239" s="1"/>
      <c r="F239" s="1"/>
      <c r="G239" s="1"/>
      <c r="H239" s="1"/>
      <c r="I239" s="1"/>
    </row>
    <row r="240" spans="1:9" ht="12.75">
      <c r="A240" s="1"/>
      <c r="B240" s="1"/>
      <c r="D240" s="1"/>
      <c r="E240" s="1"/>
      <c r="F240" s="1"/>
      <c r="G240" s="1"/>
      <c r="H240" s="1"/>
      <c r="I240" s="1"/>
    </row>
    <row r="241" spans="1:9" ht="12.75">
      <c r="A241" s="1"/>
      <c r="B241" s="1"/>
      <c r="D241" s="1"/>
      <c r="E241" s="1"/>
      <c r="F241" s="1"/>
      <c r="G241" s="1"/>
      <c r="H241" s="1"/>
      <c r="I241" s="1"/>
    </row>
    <row r="242" spans="1:9" ht="12.75">
      <c r="A242" s="1"/>
      <c r="B242" s="1"/>
      <c r="D242" s="1"/>
      <c r="E242" s="1"/>
      <c r="F242" s="1"/>
      <c r="G242" s="1"/>
      <c r="H242" s="1"/>
      <c r="I242" s="1"/>
    </row>
    <row r="243" spans="1:9" ht="12.75">
      <c r="A243" s="1"/>
      <c r="B243" s="1"/>
      <c r="D243" s="1"/>
      <c r="E243" s="1"/>
      <c r="F243" s="1"/>
      <c r="G243" s="1"/>
      <c r="H243" s="1"/>
      <c r="I243" s="1"/>
    </row>
    <row r="244" spans="1:9" ht="12.75">
      <c r="A244" s="1"/>
      <c r="B244" s="1"/>
      <c r="D244" s="1"/>
      <c r="E244" s="1"/>
      <c r="F244" s="1"/>
      <c r="G244" s="1"/>
      <c r="H244" s="1"/>
      <c r="I244" s="1"/>
    </row>
    <row r="245" spans="1:9" ht="12.75">
      <c r="A245" s="1"/>
      <c r="B245" s="1"/>
      <c r="D245" s="1"/>
      <c r="E245" s="1"/>
      <c r="F245" s="1"/>
      <c r="G245" s="1"/>
      <c r="H245" s="1"/>
      <c r="I245" s="1"/>
    </row>
    <row r="246" spans="1:9" ht="12.75">
      <c r="A246" s="1"/>
      <c r="B246" s="1"/>
      <c r="D246" s="1"/>
      <c r="E246" s="1"/>
      <c r="F246" s="1"/>
      <c r="G246" s="1"/>
      <c r="H246" s="1"/>
      <c r="I246" s="1"/>
    </row>
    <row r="247" spans="1:9" ht="12.75">
      <c r="A247" s="1"/>
      <c r="B247" s="1"/>
      <c r="D247" s="1"/>
      <c r="E247" s="1"/>
      <c r="F247" s="1"/>
      <c r="G247" s="1"/>
      <c r="H247" s="1"/>
      <c r="I247" s="1"/>
    </row>
    <row r="248" spans="1:9" ht="12.75">
      <c r="A248" s="1"/>
      <c r="B248" s="1"/>
      <c r="D248" s="1"/>
      <c r="E248" s="1"/>
      <c r="F248" s="1"/>
      <c r="G248" s="1"/>
      <c r="H248" s="1"/>
      <c r="I248" s="1"/>
    </row>
    <row r="249" spans="1:9" ht="12.75">
      <c r="A249" s="1"/>
      <c r="B249" s="1"/>
      <c r="D249" s="1"/>
      <c r="E249" s="1"/>
      <c r="F249" s="1"/>
      <c r="G249" s="1"/>
      <c r="H249" s="1"/>
      <c r="I249" s="1"/>
    </row>
    <row r="250" spans="1:9" ht="12.75">
      <c r="A250" s="1"/>
      <c r="B250" s="1"/>
      <c r="D250" s="1"/>
      <c r="E250" s="1"/>
      <c r="F250" s="1"/>
      <c r="G250" s="1"/>
      <c r="H250" s="1"/>
      <c r="I250" s="1"/>
    </row>
    <row r="251" spans="1:9" ht="12.75">
      <c r="A251" s="1"/>
      <c r="B251" s="1"/>
      <c r="D251" s="1"/>
      <c r="E251" s="1"/>
      <c r="F251" s="1"/>
      <c r="G251" s="1"/>
      <c r="H251" s="1"/>
      <c r="I251" s="1"/>
    </row>
    <row r="252" spans="1:9" ht="12.75">
      <c r="A252" s="1"/>
      <c r="B252" s="1"/>
      <c r="D252" s="1"/>
      <c r="E252" s="1"/>
      <c r="F252" s="1"/>
      <c r="G252" s="1"/>
      <c r="H252" s="1"/>
      <c r="I252" s="1"/>
    </row>
    <row r="253" spans="1:9" ht="12.75">
      <c r="A253" s="1"/>
      <c r="B253" s="1"/>
      <c r="D253" s="1"/>
      <c r="E253" s="1"/>
      <c r="F253" s="1"/>
      <c r="G253" s="1"/>
      <c r="H253" s="1"/>
      <c r="I253" s="1"/>
    </row>
    <row r="254" spans="1:9" ht="12.75">
      <c r="A254" s="1"/>
      <c r="B254" s="1"/>
      <c r="D254" s="1"/>
      <c r="E254" s="1"/>
      <c r="F254" s="1"/>
      <c r="G254" s="1"/>
      <c r="H254" s="1"/>
      <c r="I254" s="1"/>
    </row>
    <row r="255" spans="1:9" ht="12.75">
      <c r="A255" s="1"/>
      <c r="B255" s="1"/>
      <c r="D255" s="1"/>
      <c r="E255" s="1"/>
      <c r="F255" s="1"/>
      <c r="G255" s="1"/>
      <c r="H255" s="1"/>
      <c r="I255" s="1"/>
    </row>
    <row r="256" spans="1:9" ht="12.75">
      <c r="A256" s="1"/>
      <c r="B256" s="1"/>
      <c r="D256" s="1"/>
      <c r="E256" s="1"/>
      <c r="F256" s="1"/>
      <c r="G256" s="1"/>
      <c r="H256" s="1"/>
      <c r="I256" s="1"/>
    </row>
    <row r="257" spans="1:9" ht="12.75">
      <c r="A257" s="1"/>
      <c r="B257" s="1"/>
      <c r="D257" s="1"/>
      <c r="E257" s="1"/>
      <c r="F257" s="1"/>
      <c r="G257" s="1"/>
      <c r="H257" s="1"/>
      <c r="I257" s="1"/>
    </row>
    <row r="258" spans="1:9" ht="12.75">
      <c r="A258" s="1"/>
      <c r="B258" s="1"/>
      <c r="D258" s="1"/>
      <c r="E258" s="1"/>
      <c r="F258" s="1"/>
      <c r="G258" s="1"/>
      <c r="H258" s="1"/>
      <c r="I258" s="1"/>
    </row>
    <row r="259" spans="1:9" ht="12.75">
      <c r="A259" s="1"/>
      <c r="B259" s="1"/>
      <c r="D259" s="1"/>
      <c r="E259" s="1"/>
      <c r="F259" s="1"/>
      <c r="G259" s="1"/>
      <c r="H259" s="1"/>
      <c r="I259" s="1"/>
    </row>
    <row r="260" spans="1:9" ht="12.75">
      <c r="A260" s="1"/>
      <c r="B260" s="1"/>
      <c r="D260" s="1"/>
      <c r="E260" s="1"/>
      <c r="F260" s="1"/>
      <c r="G260" s="1"/>
      <c r="H260" s="1"/>
      <c r="I260" s="1"/>
    </row>
    <row r="261" spans="1:9" ht="12.75">
      <c r="A261" s="1"/>
      <c r="B261" s="1"/>
      <c r="D261" s="1"/>
      <c r="E261" s="1"/>
      <c r="F261" s="1"/>
      <c r="G261" s="1"/>
      <c r="H261" s="1"/>
      <c r="I261" s="1"/>
    </row>
    <row r="262" spans="1:9" ht="12.75">
      <c r="A262" s="1"/>
      <c r="B262" s="1"/>
      <c r="D262" s="1"/>
      <c r="E262" s="1"/>
      <c r="F262" s="1"/>
      <c r="G262" s="1"/>
      <c r="H262" s="1"/>
      <c r="I262" s="1"/>
    </row>
    <row r="263" spans="1:9" ht="12.75">
      <c r="A263" s="1"/>
      <c r="B263" s="1"/>
      <c r="D263" s="1"/>
      <c r="E263" s="1"/>
      <c r="F263" s="1"/>
      <c r="G263" s="1"/>
      <c r="H263" s="1"/>
      <c r="I263" s="1"/>
    </row>
    <row r="264" spans="1:9" ht="12.75">
      <c r="A264" s="1"/>
      <c r="B264" s="1"/>
      <c r="D264" s="1"/>
      <c r="E264" s="1"/>
      <c r="F264" s="1"/>
      <c r="G264" s="1"/>
      <c r="H264" s="1"/>
      <c r="I264" s="1"/>
    </row>
    <row r="265" spans="1:9" ht="12.75">
      <c r="A265" s="1"/>
      <c r="B265" s="1"/>
      <c r="D265" s="1"/>
      <c r="E265" s="1"/>
      <c r="F265" s="1"/>
      <c r="G265" s="1"/>
      <c r="H265" s="1"/>
      <c r="I265" s="1"/>
    </row>
    <row r="266" spans="1:9" ht="12.75">
      <c r="A266" s="1"/>
      <c r="B266" s="1"/>
      <c r="D266" s="1"/>
      <c r="E266" s="1"/>
      <c r="F266" s="1"/>
      <c r="G266" s="1"/>
      <c r="H266" s="1"/>
      <c r="I266" s="1"/>
    </row>
    <row r="267" spans="1:9" ht="12.75">
      <c r="A267" s="1"/>
      <c r="B267" s="1"/>
      <c r="D267" s="1"/>
      <c r="E267" s="1"/>
      <c r="F267" s="1"/>
      <c r="G267" s="1"/>
      <c r="H267" s="1"/>
      <c r="I267" s="1"/>
    </row>
    <row r="268" spans="1:9" ht="12.75">
      <c r="A268" s="1"/>
      <c r="B268" s="1"/>
      <c r="D268" s="1"/>
      <c r="E268" s="1"/>
      <c r="F268" s="1"/>
      <c r="G268" s="1"/>
      <c r="H268" s="1"/>
      <c r="I268" s="1"/>
    </row>
    <row r="269" spans="1:9" ht="12.75">
      <c r="A269" s="1"/>
      <c r="B269" s="1"/>
      <c r="D269" s="1"/>
      <c r="E269" s="1"/>
      <c r="F269" s="1"/>
      <c r="G269" s="1"/>
      <c r="H269" s="1"/>
      <c r="I269" s="1"/>
    </row>
    <row r="270" spans="1:9" ht="12.75">
      <c r="A270" s="1"/>
      <c r="B270" s="1"/>
      <c r="D270" s="1"/>
      <c r="E270" s="1"/>
      <c r="F270" s="1"/>
      <c r="G270" s="1"/>
      <c r="H270" s="1"/>
      <c r="I270" s="1"/>
    </row>
    <row r="271" spans="1:9" ht="12.75">
      <c r="A271" s="1"/>
      <c r="B271" s="1"/>
      <c r="D271" s="1"/>
      <c r="E271" s="1"/>
      <c r="F271" s="1"/>
      <c r="G271" s="1"/>
      <c r="H271" s="1"/>
      <c r="I271" s="1"/>
    </row>
    <row r="272" spans="1:9" ht="12.75">
      <c r="A272" s="1"/>
      <c r="B272" s="1"/>
      <c r="D272" s="1"/>
      <c r="E272" s="1"/>
      <c r="F272" s="1"/>
      <c r="G272" s="1"/>
      <c r="H272" s="1"/>
      <c r="I272" s="1"/>
    </row>
    <row r="273" spans="1:9" ht="12.75">
      <c r="A273" s="1"/>
      <c r="B273" s="1"/>
      <c r="D273" s="1"/>
      <c r="E273" s="1"/>
      <c r="F273" s="1"/>
      <c r="G273" s="1"/>
      <c r="H273" s="1"/>
      <c r="I273" s="1"/>
    </row>
    <row r="274" spans="1:9" ht="12.75">
      <c r="A274" s="1"/>
      <c r="B274" s="1"/>
      <c r="D274" s="1"/>
      <c r="E274" s="1"/>
      <c r="F274" s="1"/>
      <c r="G274" s="1"/>
      <c r="H274" s="1"/>
      <c r="I274" s="1"/>
    </row>
    <row r="275" spans="1:9" ht="12.75">
      <c r="A275" s="1"/>
      <c r="B275" s="1"/>
      <c r="D275" s="1"/>
      <c r="E275" s="1"/>
      <c r="F275" s="1"/>
      <c r="G275" s="1"/>
      <c r="H275" s="1"/>
      <c r="I275" s="1"/>
    </row>
    <row r="276" spans="1:9" ht="12.75">
      <c r="A276" s="1"/>
      <c r="B276" s="1"/>
      <c r="D276" s="1"/>
      <c r="E276" s="1"/>
      <c r="F276" s="1"/>
      <c r="G276" s="1"/>
      <c r="H276" s="1"/>
      <c r="I276" s="1"/>
    </row>
    <row r="277" spans="1:9" ht="12.75">
      <c r="A277" s="1"/>
      <c r="B277" s="1"/>
      <c r="D277" s="1"/>
      <c r="E277" s="1"/>
      <c r="F277" s="1"/>
      <c r="G277" s="1"/>
      <c r="H277" s="1"/>
      <c r="I277" s="1"/>
    </row>
    <row r="278" spans="1:9" ht="12.75">
      <c r="A278" s="1"/>
      <c r="B278" s="1"/>
      <c r="D278" s="1"/>
      <c r="E278" s="1"/>
      <c r="F278" s="1"/>
      <c r="G278" s="1"/>
      <c r="H278" s="1"/>
      <c r="I278" s="1"/>
    </row>
    <row r="279" spans="1:9" ht="12.75">
      <c r="A279" s="1"/>
      <c r="B279" s="1"/>
      <c r="D279" s="1"/>
      <c r="E279" s="1"/>
      <c r="F279" s="1"/>
      <c r="G279" s="1"/>
      <c r="H279" s="1"/>
      <c r="I279" s="1"/>
    </row>
    <row r="280" spans="1:9" ht="12.75">
      <c r="A280" s="1"/>
      <c r="B280" s="1"/>
      <c r="D280" s="1"/>
      <c r="E280" s="1"/>
      <c r="F280" s="1"/>
      <c r="G280" s="1"/>
      <c r="H280" s="1"/>
      <c r="I280" s="1"/>
    </row>
    <row r="281" spans="1:9" ht="12.75">
      <c r="A281" s="1"/>
      <c r="B281" s="1"/>
      <c r="D281" s="1"/>
      <c r="E281" s="1"/>
      <c r="F281" s="1"/>
      <c r="G281" s="1"/>
      <c r="H281" s="1"/>
      <c r="I281" s="1"/>
    </row>
    <row r="282" spans="1:9" ht="12.75">
      <c r="A282" s="1"/>
      <c r="B282" s="1"/>
      <c r="D282" s="1"/>
      <c r="E282" s="1"/>
      <c r="F282" s="1"/>
      <c r="G282" s="1"/>
      <c r="H282" s="1"/>
      <c r="I282" s="1"/>
    </row>
    <row r="283" spans="1:9" ht="12.75">
      <c r="A283" s="1"/>
      <c r="B283" s="1"/>
      <c r="D283" s="1"/>
      <c r="E283" s="1"/>
      <c r="F283" s="1"/>
      <c r="G283" s="1"/>
      <c r="H283" s="1"/>
      <c r="I283" s="1"/>
    </row>
    <row r="284" spans="1:9" ht="12.75">
      <c r="A284" s="1"/>
      <c r="B284" s="1"/>
      <c r="D284" s="1"/>
      <c r="E284" s="1"/>
      <c r="F284" s="1"/>
      <c r="G284" s="1"/>
      <c r="H284" s="1"/>
      <c r="I284" s="1"/>
    </row>
    <row r="285" spans="1:9" ht="12.75">
      <c r="A285" s="1"/>
      <c r="B285" s="1"/>
      <c r="D285" s="1"/>
      <c r="E285" s="1"/>
      <c r="F285" s="1"/>
      <c r="G285" s="1"/>
      <c r="H285" s="1"/>
      <c r="I285" s="1"/>
    </row>
    <row r="286" spans="1:9" ht="12.75">
      <c r="A286" s="1"/>
      <c r="B286" s="1"/>
      <c r="D286" s="1"/>
      <c r="E286" s="1"/>
      <c r="F286" s="1"/>
      <c r="G286" s="1"/>
      <c r="H286" s="1"/>
      <c r="I286" s="1"/>
    </row>
    <row r="287" spans="1:9" ht="12.75">
      <c r="A287" s="1"/>
      <c r="B287" s="1"/>
      <c r="D287" s="1"/>
      <c r="E287" s="1"/>
      <c r="F287" s="1"/>
      <c r="G287" s="1"/>
      <c r="H287" s="1"/>
      <c r="I287" s="1"/>
    </row>
    <row r="288" spans="1:9" ht="12.75">
      <c r="A288" s="1"/>
      <c r="B288" s="1"/>
      <c r="D288" s="1"/>
      <c r="E288" s="1"/>
      <c r="F288" s="1"/>
      <c r="G288" s="1"/>
      <c r="H288" s="1"/>
      <c r="I288" s="1"/>
    </row>
    <row r="289" spans="1:9" ht="12.75">
      <c r="A289" s="1"/>
      <c r="B289" s="1"/>
      <c r="D289" s="1"/>
      <c r="E289" s="1"/>
      <c r="F289" s="1"/>
      <c r="G289" s="1"/>
      <c r="H289" s="1"/>
      <c r="I289" s="1"/>
    </row>
    <row r="290" spans="1:9" ht="12.75">
      <c r="A290" s="1"/>
      <c r="B290" s="1"/>
      <c r="D290" s="1"/>
      <c r="E290" s="1"/>
      <c r="F290" s="1"/>
      <c r="G290" s="1"/>
      <c r="H290" s="1"/>
      <c r="I290" s="1"/>
    </row>
    <row r="291" spans="1:9" ht="12.75">
      <c r="A291" s="1"/>
      <c r="B291" s="1"/>
      <c r="D291" s="1"/>
      <c r="E291" s="1"/>
      <c r="F291" s="1"/>
      <c r="G291" s="1"/>
      <c r="H291" s="1"/>
      <c r="I291" s="1"/>
    </row>
    <row r="292" spans="1:9" ht="12.75">
      <c r="A292" s="1"/>
      <c r="B292" s="1"/>
      <c r="D292" s="1"/>
      <c r="E292" s="1"/>
      <c r="F292" s="1"/>
      <c r="G292" s="1"/>
      <c r="H292" s="1"/>
      <c r="I292" s="1"/>
    </row>
    <row r="293" spans="1:9" ht="12.75">
      <c r="A293" s="1"/>
      <c r="B293" s="1"/>
      <c r="D293" s="1"/>
      <c r="E293" s="1"/>
      <c r="F293" s="1"/>
      <c r="G293" s="1"/>
      <c r="H293" s="1"/>
      <c r="I293" s="1"/>
    </row>
    <row r="294" spans="1:9" ht="12.75">
      <c r="A294" s="1"/>
      <c r="B294" s="1"/>
      <c r="D294" s="1"/>
      <c r="E294" s="1"/>
      <c r="F294" s="1"/>
      <c r="G294" s="1"/>
      <c r="H294" s="1"/>
      <c r="I294" s="1"/>
    </row>
    <row r="295" spans="1:9" ht="12.75">
      <c r="A295" s="1"/>
      <c r="B295" s="1"/>
      <c r="D295" s="1"/>
      <c r="E295" s="1"/>
      <c r="F295" s="1"/>
      <c r="G295" s="1"/>
      <c r="H295" s="1"/>
      <c r="I295" s="1"/>
    </row>
    <row r="296" spans="1:9" ht="12.75">
      <c r="A296" s="1"/>
      <c r="B296" s="1"/>
      <c r="D296" s="1"/>
      <c r="E296" s="1"/>
      <c r="F296" s="1"/>
      <c r="G296" s="1"/>
      <c r="H296" s="1"/>
      <c r="I296" s="1"/>
    </row>
    <row r="297" spans="1:9" ht="12.75">
      <c r="A297" s="1"/>
      <c r="B297" s="1"/>
      <c r="D297" s="1"/>
      <c r="E297" s="1"/>
      <c r="F297" s="1"/>
      <c r="G297" s="1"/>
      <c r="H297" s="1"/>
      <c r="I297" s="1"/>
    </row>
    <row r="298" spans="1:9" ht="12.75">
      <c r="A298" s="1"/>
      <c r="B298" s="1"/>
      <c r="D298" s="1"/>
      <c r="E298" s="1"/>
      <c r="F298" s="1"/>
      <c r="G298" s="1"/>
      <c r="H298" s="1"/>
      <c r="I298" s="1"/>
    </row>
    <row r="299" spans="1:9" ht="12.75">
      <c r="A299" s="1"/>
      <c r="B299" s="1"/>
      <c r="D299" s="1"/>
      <c r="E299" s="1"/>
      <c r="F299" s="1"/>
      <c r="G299" s="1"/>
      <c r="H299" s="1"/>
      <c r="I299" s="1"/>
    </row>
    <row r="300" spans="1:9" ht="12.75">
      <c r="A300" s="1"/>
      <c r="B300" s="1"/>
      <c r="D300" s="1"/>
      <c r="E300" s="1"/>
      <c r="F300" s="1"/>
      <c r="G300" s="1"/>
      <c r="H300" s="1"/>
      <c r="I300" s="1"/>
    </row>
    <row r="301" spans="1:9" ht="12.75">
      <c r="A301" s="1"/>
      <c r="B301" s="1"/>
      <c r="D301" s="1"/>
      <c r="E301" s="1"/>
      <c r="F301" s="1"/>
      <c r="G301" s="1"/>
      <c r="H301" s="1"/>
      <c r="I301" s="1"/>
    </row>
    <row r="302" spans="1:9" ht="12.75">
      <c r="A302" s="1"/>
      <c r="B302" s="1"/>
      <c r="D302" s="1"/>
      <c r="E302" s="1"/>
      <c r="F302" s="1"/>
      <c r="G302" s="1"/>
      <c r="H302" s="1"/>
      <c r="I302" s="1"/>
    </row>
    <row r="303" spans="1:9" ht="12.75">
      <c r="A303" s="1"/>
      <c r="B303" s="1"/>
      <c r="D303" s="1"/>
      <c r="E303" s="1"/>
      <c r="F303" s="1"/>
      <c r="G303" s="1"/>
      <c r="H303" s="1"/>
      <c r="I303" s="1"/>
    </row>
    <row r="304" spans="1:9" ht="12.75">
      <c r="A304" s="1"/>
      <c r="B304" s="1"/>
      <c r="D304" s="1"/>
      <c r="E304" s="1"/>
      <c r="F304" s="1"/>
      <c r="G304" s="1"/>
      <c r="H304" s="1"/>
      <c r="I304" s="1"/>
    </row>
    <row r="305" spans="1:9" ht="12.75">
      <c r="A305" s="1"/>
      <c r="B305" s="1"/>
      <c r="D305" s="1"/>
      <c r="E305" s="1"/>
      <c r="F305" s="1"/>
      <c r="G305" s="1"/>
      <c r="H305" s="1"/>
      <c r="I305" s="1"/>
    </row>
    <row r="306" spans="1:9" ht="12.75">
      <c r="A306" s="1"/>
      <c r="B306" s="1"/>
      <c r="D306" s="1"/>
      <c r="E306" s="1"/>
      <c r="F306" s="1"/>
      <c r="G306" s="1"/>
      <c r="H306" s="1"/>
      <c r="I306" s="1"/>
    </row>
    <row r="307" spans="1:9" ht="12.75">
      <c r="A307" s="1"/>
      <c r="B307" s="1"/>
      <c r="D307" s="1"/>
      <c r="E307" s="1"/>
      <c r="F307" s="1"/>
      <c r="G307" s="1"/>
      <c r="H307" s="1"/>
      <c r="I307" s="1"/>
    </row>
    <row r="308" spans="1:9" ht="12.75">
      <c r="A308" s="1"/>
      <c r="B308" s="1"/>
      <c r="D308" s="1"/>
      <c r="E308" s="1"/>
      <c r="F308" s="1"/>
      <c r="G308" s="1"/>
      <c r="H308" s="1"/>
      <c r="I308" s="1"/>
    </row>
    <row r="309" spans="1:9" ht="12.75">
      <c r="A309" s="1"/>
      <c r="B309" s="1"/>
      <c r="D309" s="1"/>
      <c r="E309" s="1"/>
      <c r="F309" s="1"/>
      <c r="G309" s="1"/>
      <c r="H309" s="1"/>
      <c r="I309" s="1"/>
    </row>
    <row r="310" spans="1:9" ht="12.75">
      <c r="A310" s="1"/>
      <c r="B310" s="1"/>
      <c r="D310" s="1"/>
      <c r="E310" s="1"/>
      <c r="F310" s="1"/>
      <c r="G310" s="1"/>
      <c r="H310" s="1"/>
      <c r="I310" s="1"/>
    </row>
    <row r="311" spans="1:9" ht="12.75">
      <c r="A311" s="1"/>
      <c r="B311" s="1"/>
      <c r="D311" s="1"/>
      <c r="E311" s="1"/>
      <c r="F311" s="1"/>
      <c r="G311" s="1"/>
      <c r="H311" s="1"/>
      <c r="I311" s="1"/>
    </row>
    <row r="312" spans="1:9" ht="12.75">
      <c r="A312" s="1"/>
      <c r="B312" s="1"/>
      <c r="D312" s="1"/>
      <c r="E312" s="1"/>
      <c r="F312" s="1"/>
      <c r="G312" s="1"/>
      <c r="H312" s="1"/>
      <c r="I312" s="1"/>
    </row>
    <row r="313" spans="1:9" ht="12.75">
      <c r="A313" s="1"/>
      <c r="B313" s="1"/>
      <c r="D313" s="1"/>
      <c r="E313" s="1"/>
      <c r="F313" s="1"/>
      <c r="G313" s="1"/>
      <c r="H313" s="1"/>
      <c r="I313" s="1"/>
    </row>
    <row r="314" spans="1:9" ht="12.75">
      <c r="A314" s="1"/>
      <c r="B314" s="1"/>
      <c r="D314" s="1"/>
      <c r="E314" s="1"/>
      <c r="F314" s="1"/>
      <c r="G314" s="1"/>
      <c r="H314" s="1"/>
      <c r="I314" s="1"/>
    </row>
    <row r="315" spans="1:9" ht="12.75">
      <c r="A315" s="1"/>
      <c r="B315" s="1"/>
      <c r="D315" s="1"/>
      <c r="E315" s="1"/>
      <c r="F315" s="1"/>
      <c r="G315" s="1"/>
      <c r="H315" s="1"/>
      <c r="I315" s="1"/>
    </row>
    <row r="316" spans="1:9" ht="12.75">
      <c r="A316" s="1"/>
      <c r="B316" s="1"/>
      <c r="D316" s="1"/>
      <c r="E316" s="1"/>
      <c r="F316" s="1"/>
      <c r="G316" s="1"/>
      <c r="H316" s="1"/>
      <c r="I316" s="1"/>
    </row>
    <row r="317" spans="1:9" ht="12.75">
      <c r="A317" s="1"/>
      <c r="B317" s="1"/>
      <c r="D317" s="1"/>
      <c r="E317" s="1"/>
      <c r="F317" s="1"/>
      <c r="G317" s="1"/>
      <c r="H317" s="1"/>
      <c r="I317" s="1"/>
    </row>
    <row r="318" spans="1:9" ht="12.75">
      <c r="A318" s="1"/>
      <c r="B318" s="1"/>
      <c r="D318" s="1"/>
      <c r="E318" s="1"/>
      <c r="F318" s="1"/>
      <c r="G318" s="1"/>
      <c r="H318" s="1"/>
      <c r="I318" s="1"/>
    </row>
    <row r="319" spans="1:9" ht="12.75">
      <c r="A319" s="1"/>
      <c r="B319" s="1"/>
      <c r="D319" s="1"/>
      <c r="E319" s="1"/>
      <c r="F319" s="1"/>
      <c r="G319" s="1"/>
      <c r="H319" s="1"/>
      <c r="I319" s="1"/>
    </row>
    <row r="320" spans="1:9" ht="12.75">
      <c r="A320" s="1"/>
      <c r="B320" s="1"/>
      <c r="D320" s="1"/>
      <c r="E320" s="1"/>
      <c r="F320" s="1"/>
      <c r="G320" s="1"/>
      <c r="H320" s="1"/>
      <c r="I320" s="1"/>
    </row>
    <row r="321" spans="1:9" ht="12.75">
      <c r="A321" s="1"/>
      <c r="B321" s="1"/>
      <c r="D321" s="1"/>
      <c r="E321" s="1"/>
      <c r="F321" s="1"/>
      <c r="G321" s="1"/>
      <c r="H321" s="1"/>
      <c r="I321" s="1"/>
    </row>
    <row r="322" spans="1:9" ht="12.75">
      <c r="A322" s="1"/>
      <c r="B322" s="1"/>
      <c r="D322" s="1"/>
      <c r="E322" s="1"/>
      <c r="F322" s="1"/>
      <c r="G322" s="1"/>
      <c r="H322" s="1"/>
      <c r="I322" s="1"/>
    </row>
    <row r="323" spans="1:9" ht="12.75">
      <c r="A323" s="1"/>
      <c r="B323" s="1"/>
      <c r="D323" s="1"/>
      <c r="E323" s="1"/>
      <c r="F323" s="1"/>
      <c r="G323" s="1"/>
      <c r="H323" s="1"/>
      <c r="I323" s="1"/>
    </row>
    <row r="324" spans="1:9" ht="12.75">
      <c r="A324" s="1"/>
      <c r="B324" s="1"/>
      <c r="D324" s="1"/>
      <c r="E324" s="1"/>
      <c r="F324" s="1"/>
      <c r="G324" s="1"/>
      <c r="H324" s="1"/>
      <c r="I324" s="1"/>
    </row>
    <row r="325" spans="1:9" ht="12.75">
      <c r="A325" s="1"/>
      <c r="B325" s="1"/>
      <c r="D325" s="1"/>
      <c r="E325" s="1"/>
      <c r="F325" s="1"/>
      <c r="G325" s="1"/>
      <c r="H325" s="1"/>
      <c r="I325" s="1"/>
    </row>
    <row r="326" spans="1:9" ht="12.75">
      <c r="A326" s="1"/>
      <c r="B326" s="1"/>
      <c r="D326" s="1"/>
      <c r="E326" s="1"/>
      <c r="F326" s="1"/>
      <c r="G326" s="1"/>
      <c r="H326" s="1"/>
      <c r="I326" s="1"/>
    </row>
    <row r="327" spans="1:9" ht="12.75">
      <c r="A327" s="1"/>
      <c r="B327" s="1"/>
      <c r="D327" s="1"/>
      <c r="E327" s="1"/>
      <c r="F327" s="1"/>
      <c r="G327" s="1"/>
      <c r="H327" s="1"/>
      <c r="I327" s="1"/>
    </row>
    <row r="328" spans="1:9" ht="12.75">
      <c r="A328" s="1"/>
      <c r="B328" s="1"/>
      <c r="D328" s="1"/>
      <c r="E328" s="1"/>
      <c r="F328" s="1"/>
      <c r="G328" s="1"/>
      <c r="H328" s="1"/>
      <c r="I328" s="1"/>
    </row>
    <row r="329" spans="1:9" ht="12.75">
      <c r="A329" s="1"/>
      <c r="B329" s="1"/>
      <c r="D329" s="1"/>
      <c r="E329" s="1"/>
      <c r="F329" s="1"/>
      <c r="G329" s="1"/>
      <c r="H329" s="1"/>
      <c r="I329" s="1"/>
    </row>
    <row r="330" spans="1:9" ht="12.75">
      <c r="A330" s="1"/>
      <c r="B330" s="1"/>
      <c r="D330" s="1"/>
      <c r="E330" s="1"/>
      <c r="F330" s="1"/>
      <c r="G330" s="1"/>
      <c r="H330" s="1"/>
      <c r="I330" s="1"/>
    </row>
    <row r="331" spans="1:9" ht="12.75">
      <c r="A331" s="1"/>
      <c r="B331" s="1"/>
      <c r="D331" s="1"/>
      <c r="E331" s="1"/>
      <c r="F331" s="1"/>
      <c r="G331" s="1"/>
      <c r="H331" s="1"/>
      <c r="I331" s="1"/>
    </row>
    <row r="332" spans="1:9" ht="12.75">
      <c r="A332" s="1"/>
      <c r="B332" s="1"/>
      <c r="D332" s="1"/>
      <c r="E332" s="1"/>
      <c r="F332" s="1"/>
      <c r="G332" s="1"/>
      <c r="H332" s="1"/>
      <c r="I332" s="1"/>
    </row>
    <row r="333" spans="1:9" ht="12.75">
      <c r="A333" s="1"/>
      <c r="B333" s="1"/>
      <c r="D333" s="1"/>
      <c r="E333" s="1"/>
      <c r="F333" s="1"/>
      <c r="G333" s="1"/>
      <c r="H333" s="1"/>
      <c r="I333" s="1"/>
    </row>
    <row r="334" spans="1:9" ht="12.75">
      <c r="A334" s="1"/>
      <c r="B334" s="1"/>
      <c r="D334" s="1"/>
      <c r="E334" s="1"/>
      <c r="F334" s="1"/>
      <c r="G334" s="1"/>
      <c r="H334" s="1"/>
      <c r="I334" s="1"/>
    </row>
    <row r="335" spans="1:9" ht="12.75">
      <c r="A335" s="1"/>
      <c r="B335" s="1"/>
      <c r="D335" s="1"/>
      <c r="E335" s="1"/>
      <c r="F335" s="1"/>
      <c r="G335" s="1"/>
      <c r="H335" s="1"/>
      <c r="I335" s="1"/>
    </row>
    <row r="336" spans="1:9" ht="12.75">
      <c r="A336" s="1"/>
      <c r="B336" s="1"/>
      <c r="D336" s="1"/>
      <c r="E336" s="1"/>
      <c r="F336" s="1"/>
      <c r="G336" s="1"/>
      <c r="H336" s="1"/>
      <c r="I336" s="1"/>
    </row>
    <row r="337" spans="1:9" ht="12.75">
      <c r="A337" s="1"/>
      <c r="B337" s="1"/>
      <c r="D337" s="1"/>
      <c r="E337" s="1"/>
      <c r="F337" s="1"/>
      <c r="G337" s="1"/>
      <c r="H337" s="1"/>
      <c r="I337" s="1"/>
    </row>
    <row r="338" spans="1:9" ht="12.75">
      <c r="A338" s="1"/>
      <c r="B338" s="1"/>
      <c r="D338" s="1"/>
      <c r="E338" s="1"/>
      <c r="F338" s="1"/>
      <c r="G338" s="1"/>
      <c r="H338" s="1"/>
      <c r="I338" s="1"/>
    </row>
    <row r="339" spans="1:9" ht="12.75">
      <c r="A339" s="1"/>
      <c r="B339" s="1"/>
      <c r="D339" s="1"/>
      <c r="E339" s="1"/>
      <c r="F339" s="1"/>
      <c r="G339" s="1"/>
      <c r="H339" s="1"/>
      <c r="I339" s="1"/>
    </row>
    <row r="340" spans="1:9" ht="12.75">
      <c r="A340" s="1"/>
      <c r="B340" s="1"/>
      <c r="D340" s="1"/>
      <c r="E340" s="1"/>
      <c r="F340" s="1"/>
      <c r="G340" s="1"/>
      <c r="H340" s="1"/>
      <c r="I340" s="1"/>
    </row>
    <row r="341" spans="1:9" ht="12.75">
      <c r="A341" s="1"/>
      <c r="B341" s="1"/>
      <c r="D341" s="1"/>
      <c r="E341" s="1"/>
      <c r="F341" s="1"/>
      <c r="G341" s="1"/>
      <c r="H341" s="1"/>
      <c r="I341" s="1"/>
    </row>
    <row r="342" spans="1:9" ht="12.75">
      <c r="A342" s="1"/>
      <c r="B342" s="1"/>
      <c r="D342" s="1"/>
      <c r="E342" s="1"/>
      <c r="F342" s="1"/>
      <c r="G342" s="1"/>
      <c r="H342" s="1"/>
      <c r="I342" s="1"/>
    </row>
    <row r="343" spans="1:9" ht="12.75">
      <c r="A343" s="1"/>
      <c r="B343" s="1"/>
      <c r="D343" s="1"/>
      <c r="E343" s="1"/>
      <c r="F343" s="1"/>
      <c r="G343" s="1"/>
      <c r="H343" s="1"/>
      <c r="I343" s="1"/>
    </row>
    <row r="344" spans="1:9" ht="12.75">
      <c r="A344" s="1"/>
      <c r="B344" s="1"/>
      <c r="D344" s="1"/>
      <c r="E344" s="1"/>
      <c r="F344" s="1"/>
      <c r="G344" s="1"/>
      <c r="H344" s="1"/>
      <c r="I344" s="1"/>
    </row>
    <row r="345" spans="1:9" ht="12.75">
      <c r="A345" s="1"/>
      <c r="B345" s="1"/>
      <c r="D345" s="1"/>
      <c r="E345" s="1"/>
      <c r="F345" s="1"/>
      <c r="G345" s="1"/>
      <c r="H345" s="1"/>
      <c r="I345" s="1"/>
    </row>
    <row r="346" spans="1:9" ht="12.75">
      <c r="A346" s="1"/>
      <c r="B346" s="1"/>
      <c r="D346" s="1"/>
      <c r="E346" s="1"/>
      <c r="F346" s="1"/>
      <c r="G346" s="1"/>
      <c r="H346" s="1"/>
      <c r="I346" s="1"/>
    </row>
    <row r="347" spans="1:9" ht="12.75">
      <c r="A347" s="1"/>
      <c r="B347" s="1"/>
      <c r="D347" s="1"/>
      <c r="E347" s="1"/>
      <c r="F347" s="1"/>
      <c r="G347" s="1"/>
      <c r="H347" s="1"/>
      <c r="I347" s="1"/>
    </row>
    <row r="348" spans="1:9" ht="12.75">
      <c r="A348" s="1"/>
      <c r="B348" s="1"/>
      <c r="D348" s="1"/>
      <c r="E348" s="1"/>
      <c r="F348" s="1"/>
      <c r="G348" s="1"/>
      <c r="H348" s="1"/>
      <c r="I348" s="1"/>
    </row>
    <row r="349" spans="1:9" ht="12.75">
      <c r="A349" s="1"/>
      <c r="B349" s="1"/>
      <c r="D349" s="1"/>
      <c r="E349" s="1"/>
      <c r="F349" s="1"/>
      <c r="G349" s="1"/>
      <c r="H349" s="1"/>
      <c r="I349" s="1"/>
    </row>
    <row r="350" spans="1:9" ht="12.75">
      <c r="A350" s="1"/>
      <c r="B350" s="1"/>
      <c r="D350" s="1"/>
      <c r="E350" s="1"/>
      <c r="F350" s="1"/>
      <c r="G350" s="1"/>
      <c r="H350" s="1"/>
      <c r="I350" s="1"/>
    </row>
    <row r="351" spans="1:9" ht="12.75">
      <c r="A351" s="1"/>
      <c r="B351" s="1"/>
      <c r="D351" s="1"/>
      <c r="E351" s="1"/>
      <c r="F351" s="1"/>
      <c r="G351" s="1"/>
      <c r="H351" s="1"/>
      <c r="I351" s="1"/>
    </row>
    <row r="352" spans="1:9" ht="12.75">
      <c r="A352" s="1"/>
      <c r="B352" s="1"/>
      <c r="D352" s="1"/>
      <c r="E352" s="1"/>
      <c r="F352" s="1"/>
      <c r="G352" s="1"/>
      <c r="H352" s="1"/>
      <c r="I352" s="1"/>
    </row>
    <row r="353" spans="1:9" ht="12.75">
      <c r="A353" s="1"/>
      <c r="B353" s="1"/>
      <c r="D353" s="1"/>
      <c r="E353" s="1"/>
      <c r="F353" s="1"/>
      <c r="G353" s="1"/>
      <c r="H353" s="1"/>
      <c r="I353" s="1"/>
    </row>
    <row r="354" spans="1:9" ht="12.75">
      <c r="A354" s="1"/>
      <c r="B354" s="1"/>
      <c r="D354" s="1"/>
      <c r="E354" s="1"/>
      <c r="F354" s="1"/>
      <c r="G354" s="1"/>
      <c r="H354" s="1"/>
      <c r="I354" s="1"/>
    </row>
    <row r="355" spans="1:9" ht="12.75">
      <c r="A355" s="1"/>
      <c r="B355" s="1"/>
      <c r="D355" s="1"/>
      <c r="E355" s="1"/>
      <c r="F355" s="1"/>
      <c r="G355" s="1"/>
      <c r="H355" s="1"/>
      <c r="I355" s="1"/>
    </row>
    <row r="356" spans="1:9" ht="12.75">
      <c r="A356" s="1"/>
      <c r="B356" s="1"/>
      <c r="D356" s="1"/>
      <c r="E356" s="1"/>
      <c r="F356" s="1"/>
      <c r="G356" s="1"/>
      <c r="H356" s="1"/>
      <c r="I356" s="1"/>
    </row>
    <row r="357" spans="1:9" ht="12.75">
      <c r="A357" s="1"/>
      <c r="B357" s="1"/>
      <c r="D357" s="1"/>
      <c r="E357" s="1"/>
      <c r="F357" s="1"/>
      <c r="G357" s="1"/>
      <c r="H357" s="1"/>
      <c r="I357" s="1"/>
    </row>
    <row r="358" spans="1:9" ht="12.75">
      <c r="A358" s="1"/>
      <c r="B358" s="1"/>
      <c r="D358" s="1"/>
      <c r="E358" s="1"/>
      <c r="F358" s="1"/>
      <c r="G358" s="1"/>
      <c r="H358" s="1"/>
      <c r="I358" s="1"/>
    </row>
    <row r="359" spans="1:9" ht="12.75">
      <c r="A359" s="1"/>
      <c r="B359" s="1"/>
      <c r="D359" s="1"/>
      <c r="E359" s="1"/>
      <c r="F359" s="1"/>
      <c r="G359" s="1"/>
      <c r="H359" s="1"/>
      <c r="I359" s="1"/>
    </row>
    <row r="360" spans="1:9" ht="12.75">
      <c r="A360" s="1"/>
      <c r="B360" s="1"/>
      <c r="D360" s="1"/>
      <c r="E360" s="1"/>
      <c r="F360" s="1"/>
      <c r="G360" s="1"/>
      <c r="H360" s="1"/>
      <c r="I360" s="1"/>
    </row>
    <row r="361" spans="1:9" ht="12.75">
      <c r="A361" s="1"/>
      <c r="B361" s="1"/>
      <c r="D361" s="1"/>
      <c r="E361" s="1"/>
      <c r="F361" s="1"/>
      <c r="G361" s="1"/>
      <c r="H361" s="1"/>
      <c r="I361" s="1"/>
    </row>
    <row r="362" spans="1:9" ht="12.75">
      <c r="A362" s="1"/>
      <c r="B362" s="1"/>
      <c r="D362" s="1"/>
      <c r="E362" s="1"/>
      <c r="F362" s="1"/>
      <c r="G362" s="1"/>
      <c r="H362" s="1"/>
      <c r="I362" s="1"/>
    </row>
    <row r="363" spans="1:9" ht="12.75">
      <c r="A363" s="1"/>
      <c r="B363" s="1"/>
      <c r="D363" s="1"/>
      <c r="E363" s="1"/>
      <c r="F363" s="1"/>
      <c r="G363" s="1"/>
      <c r="H363" s="1"/>
      <c r="I363" s="1"/>
    </row>
    <row r="364" spans="1:9" ht="12.75">
      <c r="A364" s="1"/>
      <c r="B364" s="1"/>
      <c r="D364" s="1"/>
      <c r="E364" s="1"/>
      <c r="F364" s="1"/>
      <c r="G364" s="1"/>
      <c r="H364" s="1"/>
      <c r="I364" s="1"/>
    </row>
    <row r="365" spans="1:9" ht="12.75">
      <c r="A365" s="1"/>
      <c r="B365" s="1"/>
      <c r="D365" s="1"/>
      <c r="E365" s="1"/>
      <c r="F365" s="1"/>
      <c r="G365" s="1"/>
      <c r="H365" s="1"/>
      <c r="I365" s="1"/>
    </row>
    <row r="366" spans="1:9" ht="12.75">
      <c r="A366" s="1"/>
      <c r="B366" s="1"/>
      <c r="D366" s="1"/>
      <c r="E366" s="1"/>
      <c r="F366" s="1"/>
      <c r="G366" s="1"/>
      <c r="H366" s="1"/>
      <c r="I366" s="1"/>
    </row>
    <row r="367" spans="1:9" ht="12.75">
      <c r="A367" s="1"/>
      <c r="B367" s="1"/>
      <c r="D367" s="1"/>
      <c r="E367" s="1"/>
      <c r="F367" s="1"/>
      <c r="G367" s="1"/>
      <c r="H367" s="1"/>
      <c r="I367" s="1"/>
    </row>
    <row r="368" spans="1:9" ht="12.75">
      <c r="A368" s="1"/>
      <c r="B368" s="1"/>
      <c r="D368" s="1"/>
      <c r="E368" s="1"/>
      <c r="F368" s="1"/>
      <c r="G368" s="1"/>
      <c r="H368" s="1"/>
      <c r="I368" s="1"/>
    </row>
    <row r="369" spans="1:9" ht="12.75">
      <c r="A369" s="1"/>
      <c r="B369" s="1"/>
      <c r="D369" s="1"/>
      <c r="E369" s="1"/>
      <c r="F369" s="1"/>
      <c r="G369" s="1"/>
      <c r="H369" s="1"/>
      <c r="I369" s="1"/>
    </row>
    <row r="370" spans="1:9" ht="12.75">
      <c r="A370" s="1"/>
      <c r="B370" s="1"/>
      <c r="D370" s="1"/>
      <c r="E370" s="1"/>
      <c r="F370" s="1"/>
      <c r="G370" s="1"/>
      <c r="H370" s="1"/>
      <c r="I370" s="1"/>
    </row>
    <row r="371" spans="1:9" ht="12.75">
      <c r="A371" s="1"/>
      <c r="B371" s="1"/>
      <c r="D371" s="1"/>
      <c r="E371" s="1"/>
      <c r="F371" s="1"/>
      <c r="G371" s="1"/>
      <c r="H371" s="1"/>
      <c r="I371" s="1"/>
    </row>
    <row r="372" spans="1:9" ht="12.75">
      <c r="A372" s="1"/>
      <c r="B372" s="1"/>
      <c r="D372" s="1"/>
      <c r="E372" s="1"/>
      <c r="F372" s="1"/>
      <c r="G372" s="1"/>
      <c r="H372" s="1"/>
      <c r="I372" s="1"/>
    </row>
    <row r="373" spans="1:9" ht="12.75">
      <c r="A373" s="1"/>
      <c r="B373" s="1"/>
      <c r="D373" s="1"/>
      <c r="E373" s="1"/>
      <c r="F373" s="1"/>
      <c r="G373" s="1"/>
      <c r="H373" s="1"/>
      <c r="I373" s="1"/>
    </row>
    <row r="374" spans="1:9" ht="12.75">
      <c r="A374" s="1"/>
      <c r="B374" s="1"/>
      <c r="D374" s="1"/>
      <c r="E374" s="1"/>
      <c r="F374" s="1"/>
      <c r="G374" s="1"/>
      <c r="H374" s="1"/>
      <c r="I374" s="1"/>
    </row>
    <row r="375" spans="1:9" ht="12.75">
      <c r="A375" s="1"/>
      <c r="B375" s="1"/>
      <c r="D375" s="1"/>
      <c r="E375" s="1"/>
      <c r="F375" s="1"/>
      <c r="G375" s="1"/>
      <c r="H375" s="1"/>
      <c r="I375" s="1"/>
    </row>
    <row r="376" spans="1:9" ht="12.75">
      <c r="A376" s="1"/>
      <c r="B376" s="1"/>
      <c r="D376" s="1"/>
      <c r="E376" s="1"/>
      <c r="F376" s="1"/>
      <c r="G376" s="1"/>
      <c r="H376" s="1"/>
      <c r="I376" s="1"/>
    </row>
    <row r="377" spans="1:9" ht="12.75">
      <c r="A377" s="1"/>
      <c r="B377" s="1"/>
      <c r="D377" s="1"/>
      <c r="E377" s="1"/>
      <c r="F377" s="1"/>
      <c r="G377" s="1"/>
      <c r="H377" s="1"/>
      <c r="I377" s="1"/>
    </row>
    <row r="378" spans="1:9" ht="12.75">
      <c r="A378" s="1"/>
      <c r="B378" s="1"/>
      <c r="D378" s="1"/>
      <c r="E378" s="1"/>
      <c r="F378" s="1"/>
      <c r="G378" s="1"/>
      <c r="H378" s="1"/>
      <c r="I378" s="1"/>
    </row>
    <row r="379" spans="1:9" ht="12.75">
      <c r="A379" s="1"/>
      <c r="B379" s="1"/>
      <c r="D379" s="1"/>
      <c r="E379" s="1"/>
      <c r="F379" s="1"/>
      <c r="G379" s="1"/>
      <c r="H379" s="1"/>
      <c r="I379" s="1"/>
    </row>
    <row r="380" spans="1:9" ht="12.75">
      <c r="A380" s="1"/>
      <c r="B380" s="1"/>
      <c r="D380" s="1"/>
      <c r="E380" s="1"/>
      <c r="F380" s="1"/>
      <c r="G380" s="1"/>
      <c r="H380" s="1"/>
      <c r="I380" s="1"/>
    </row>
    <row r="381" spans="1:9" ht="12.75">
      <c r="A381" s="1"/>
      <c r="B381" s="1"/>
      <c r="D381" s="1"/>
      <c r="E381" s="1"/>
      <c r="F381" s="1"/>
      <c r="G381" s="1"/>
      <c r="H381" s="1"/>
      <c r="I381" s="1"/>
    </row>
    <row r="382" spans="1:9" ht="12.75">
      <c r="A382" s="1"/>
      <c r="B382" s="1"/>
      <c r="D382" s="1"/>
      <c r="E382" s="1"/>
      <c r="F382" s="1"/>
      <c r="G382" s="1"/>
      <c r="H382" s="1"/>
      <c r="I382" s="1"/>
    </row>
    <row r="383" spans="1:9" ht="12.75">
      <c r="A383" s="1"/>
      <c r="B383" s="1"/>
      <c r="D383" s="1"/>
      <c r="E383" s="1"/>
      <c r="F383" s="1"/>
      <c r="G383" s="1"/>
      <c r="H383" s="1"/>
      <c r="I383" s="1"/>
    </row>
    <row r="384" spans="1:9" ht="12.75">
      <c r="A384" s="1"/>
      <c r="B384" s="1"/>
      <c r="D384" s="1"/>
      <c r="E384" s="1"/>
      <c r="F384" s="1"/>
      <c r="G384" s="1"/>
      <c r="H384" s="1"/>
      <c r="I384" s="1"/>
    </row>
    <row r="385" spans="1:9" ht="12.75">
      <c r="A385" s="1"/>
      <c r="B385" s="1"/>
      <c r="D385" s="1"/>
      <c r="E385" s="1"/>
      <c r="F385" s="1"/>
      <c r="G385" s="1"/>
      <c r="H385" s="1"/>
      <c r="I385" s="1"/>
    </row>
    <row r="386" spans="1:9" ht="12.75">
      <c r="A386" s="1"/>
      <c r="B386" s="1"/>
      <c r="D386" s="1"/>
      <c r="E386" s="1"/>
      <c r="F386" s="1"/>
      <c r="G386" s="1"/>
      <c r="H386" s="1"/>
      <c r="I386" s="1"/>
    </row>
    <row r="387" spans="1:9" ht="12.75">
      <c r="A387" s="1"/>
      <c r="B387" s="1"/>
      <c r="D387" s="1"/>
      <c r="E387" s="1"/>
      <c r="F387" s="1"/>
      <c r="G387" s="1"/>
      <c r="H387" s="1"/>
      <c r="I387" s="1"/>
    </row>
    <row r="388" spans="1:9" ht="12.75">
      <c r="A388" s="1"/>
      <c r="B388" s="1"/>
      <c r="D388" s="1"/>
      <c r="E388" s="1"/>
      <c r="F388" s="1"/>
      <c r="G388" s="1"/>
      <c r="H388" s="1"/>
      <c r="I388" s="1"/>
    </row>
    <row r="389" spans="1:9" ht="12.75">
      <c r="A389" s="1"/>
      <c r="B389" s="1"/>
      <c r="D389" s="1"/>
      <c r="E389" s="1"/>
      <c r="F389" s="1"/>
      <c r="G389" s="1"/>
      <c r="H389" s="1"/>
      <c r="I389" s="1"/>
    </row>
    <row r="390" spans="1:9" ht="12.75">
      <c r="A390" s="1"/>
      <c r="B390" s="1"/>
      <c r="D390" s="1"/>
      <c r="E390" s="1"/>
      <c r="F390" s="1"/>
      <c r="G390" s="1"/>
      <c r="H390" s="1"/>
      <c r="I390" s="1"/>
    </row>
    <row r="391" spans="1:9" ht="12.75">
      <c r="A391" s="1"/>
      <c r="B391" s="1"/>
      <c r="D391" s="1"/>
      <c r="E391" s="1"/>
      <c r="F391" s="1"/>
      <c r="G391" s="1"/>
      <c r="H391" s="1"/>
      <c r="I391" s="1"/>
    </row>
    <row r="392" spans="1:9" ht="12.75">
      <c r="A392" s="1"/>
      <c r="B392" s="1"/>
      <c r="D392" s="1"/>
      <c r="E392" s="1"/>
      <c r="F392" s="1"/>
      <c r="G392" s="1"/>
      <c r="H392" s="1"/>
      <c r="I392" s="1"/>
    </row>
    <row r="393" spans="1:9" ht="12.75">
      <c r="A393" s="1"/>
      <c r="B393" s="1"/>
      <c r="D393" s="1"/>
      <c r="E393" s="1"/>
      <c r="F393" s="1"/>
      <c r="G393" s="1"/>
      <c r="H393" s="1"/>
      <c r="I393" s="1"/>
    </row>
    <row r="394" spans="1:9" ht="12.75">
      <c r="A394" s="1"/>
      <c r="B394" s="1"/>
      <c r="D394" s="1"/>
      <c r="E394" s="1"/>
      <c r="F394" s="1"/>
      <c r="G394" s="1"/>
      <c r="H394" s="1"/>
      <c r="I394" s="1"/>
    </row>
    <row r="395" spans="1:9" ht="12.75">
      <c r="A395" s="1"/>
      <c r="B395" s="1"/>
      <c r="D395" s="1"/>
      <c r="E395" s="1"/>
      <c r="F395" s="1"/>
      <c r="G395" s="1"/>
      <c r="H395" s="1"/>
      <c r="I395" s="1"/>
    </row>
    <row r="396" spans="1:9" ht="12.75">
      <c r="A396" s="1"/>
      <c r="B396" s="1"/>
      <c r="D396" s="1"/>
      <c r="E396" s="1"/>
      <c r="F396" s="1"/>
      <c r="G396" s="1"/>
      <c r="H396" s="1"/>
      <c r="I396" s="1"/>
    </row>
    <row r="397" spans="1:9" ht="12.75">
      <c r="A397" s="1"/>
      <c r="B397" s="1"/>
      <c r="D397" s="1"/>
      <c r="E397" s="1"/>
      <c r="F397" s="1"/>
      <c r="G397" s="1"/>
      <c r="H397" s="1"/>
      <c r="I397" s="1"/>
    </row>
    <row r="398" spans="1:9" ht="12.75">
      <c r="A398" s="1"/>
      <c r="B398" s="1"/>
      <c r="D398" s="1"/>
      <c r="E398" s="1"/>
      <c r="F398" s="1"/>
      <c r="G398" s="1"/>
      <c r="H398" s="1"/>
      <c r="I398" s="1"/>
    </row>
    <row r="399" spans="1:9" ht="12.75">
      <c r="A399" s="1"/>
      <c r="B399" s="1"/>
      <c r="D399" s="1"/>
      <c r="E399" s="1"/>
      <c r="F399" s="1"/>
      <c r="G399" s="1"/>
      <c r="H399" s="1"/>
      <c r="I399" s="1"/>
    </row>
    <row r="400" spans="1:9" ht="12.75">
      <c r="A400" s="1"/>
      <c r="B400" s="1"/>
      <c r="D400" s="1"/>
      <c r="E400" s="1"/>
      <c r="F400" s="1"/>
      <c r="G400" s="1"/>
      <c r="H400" s="1"/>
      <c r="I400" s="1"/>
    </row>
    <row r="401" spans="1:9" ht="12.75">
      <c r="A401" s="1"/>
      <c r="B401" s="1"/>
      <c r="D401" s="1"/>
      <c r="E401" s="1"/>
      <c r="F401" s="1"/>
      <c r="G401" s="1"/>
      <c r="H401" s="1"/>
      <c r="I401" s="1"/>
    </row>
    <row r="402" spans="1:9" ht="12.75">
      <c r="A402" s="1"/>
      <c r="B402" s="1"/>
      <c r="D402" s="1"/>
      <c r="E402" s="1"/>
      <c r="F402" s="1"/>
      <c r="G402" s="1"/>
      <c r="H402" s="1"/>
      <c r="I402" s="1"/>
    </row>
    <row r="403" spans="1:9" ht="12.75">
      <c r="A403" s="1"/>
      <c r="B403" s="1"/>
      <c r="D403" s="1"/>
      <c r="E403" s="1"/>
      <c r="F403" s="1"/>
      <c r="G403" s="1"/>
      <c r="H403" s="1"/>
      <c r="I403" s="1"/>
    </row>
    <row r="404" spans="1:9" ht="12.75">
      <c r="A404" s="1"/>
      <c r="B404" s="1"/>
      <c r="D404" s="1"/>
      <c r="E404" s="1"/>
      <c r="F404" s="1"/>
      <c r="G404" s="1"/>
      <c r="H404" s="1"/>
      <c r="I404" s="1"/>
    </row>
    <row r="405" spans="1:9" ht="12.75">
      <c r="A405" s="1"/>
      <c r="B405" s="1"/>
      <c r="D405" s="1"/>
      <c r="E405" s="1"/>
      <c r="F405" s="1"/>
      <c r="G405" s="1"/>
      <c r="H405" s="1"/>
      <c r="I405" s="1"/>
    </row>
    <row r="406" spans="1:9" ht="12.75">
      <c r="A406" s="1"/>
      <c r="B406" s="1"/>
      <c r="D406" s="1"/>
      <c r="E406" s="1"/>
      <c r="F406" s="1"/>
      <c r="G406" s="1"/>
      <c r="H406" s="1"/>
      <c r="I406" s="1"/>
    </row>
    <row r="407" spans="1:9" ht="12.75">
      <c r="A407" s="1"/>
      <c r="B407" s="1"/>
      <c r="D407" s="1"/>
      <c r="E407" s="1"/>
      <c r="F407" s="1"/>
      <c r="G407" s="1"/>
      <c r="H407" s="1"/>
      <c r="I407" s="1"/>
    </row>
    <row r="408" spans="1:9" ht="12.75">
      <c r="A408" s="1"/>
      <c r="B408" s="1"/>
      <c r="D408" s="1"/>
      <c r="E408" s="1"/>
      <c r="F408" s="1"/>
      <c r="G408" s="1"/>
      <c r="H408" s="1"/>
      <c r="I408" s="1"/>
    </row>
    <row r="409" spans="1:9" ht="12.75">
      <c r="A409" s="1"/>
      <c r="B409" s="1"/>
      <c r="D409" s="1"/>
      <c r="E409" s="1"/>
      <c r="F409" s="1"/>
      <c r="G409" s="1"/>
      <c r="H409" s="1"/>
      <c r="I409" s="1"/>
    </row>
    <row r="410" spans="1:9" ht="12.75">
      <c r="A410" s="1"/>
      <c r="B410" s="1"/>
      <c r="D410" s="1"/>
      <c r="E410" s="1"/>
      <c r="F410" s="1"/>
      <c r="G410" s="1"/>
      <c r="H410" s="1"/>
      <c r="I410" s="1"/>
    </row>
    <row r="411" spans="1:9" ht="12.75">
      <c r="A411" s="1"/>
      <c r="B411" s="1"/>
      <c r="D411" s="1"/>
      <c r="E411" s="1"/>
      <c r="F411" s="1"/>
      <c r="G411" s="1"/>
      <c r="H411" s="1"/>
      <c r="I411" s="1"/>
    </row>
    <row r="412" spans="1:9" ht="12.75">
      <c r="A412" s="1"/>
      <c r="B412" s="1"/>
      <c r="D412" s="1"/>
      <c r="E412" s="1"/>
      <c r="F412" s="1"/>
      <c r="G412" s="1"/>
      <c r="H412" s="1"/>
      <c r="I412" s="1"/>
    </row>
    <row r="413" spans="1:9" ht="12.75">
      <c r="A413" s="1"/>
      <c r="B413" s="1"/>
      <c r="D413" s="1"/>
      <c r="E413" s="1"/>
      <c r="F413" s="1"/>
      <c r="G413" s="1"/>
      <c r="H413" s="1"/>
      <c r="I413" s="1"/>
    </row>
    <row r="414" spans="1:9" ht="12.75">
      <c r="A414" s="1"/>
      <c r="B414" s="1"/>
      <c r="D414" s="1"/>
      <c r="E414" s="1"/>
      <c r="F414" s="1"/>
      <c r="G414" s="1"/>
      <c r="H414" s="1"/>
      <c r="I414" s="1"/>
    </row>
    <row r="415" spans="1:9" ht="12.75">
      <c r="A415" s="1"/>
      <c r="B415" s="1"/>
      <c r="D415" s="1"/>
      <c r="E415" s="1"/>
      <c r="F415" s="1"/>
      <c r="G415" s="1"/>
      <c r="H415" s="1"/>
      <c r="I415" s="1"/>
    </row>
    <row r="416" spans="1:9" ht="12.75">
      <c r="A416" s="1"/>
      <c r="B416" s="1"/>
      <c r="D416" s="1"/>
      <c r="E416" s="1"/>
      <c r="F416" s="1"/>
      <c r="G416" s="1"/>
      <c r="H416" s="1"/>
      <c r="I416" s="1"/>
    </row>
    <row r="417" spans="1:9" ht="12.75">
      <c r="A417" s="1"/>
      <c r="B417" s="1"/>
      <c r="D417" s="1"/>
      <c r="E417" s="1"/>
      <c r="F417" s="1"/>
      <c r="G417" s="1"/>
      <c r="H417" s="1"/>
      <c r="I417" s="1"/>
    </row>
    <row r="418" spans="1:9" ht="12.75">
      <c r="A418" s="1"/>
      <c r="B418" s="1"/>
      <c r="D418" s="1"/>
      <c r="E418" s="1"/>
      <c r="F418" s="1"/>
      <c r="G418" s="1"/>
      <c r="H418" s="1"/>
      <c r="I418" s="1"/>
    </row>
    <row r="419" spans="1:9" ht="12.75">
      <c r="A419" s="1"/>
      <c r="B419" s="1"/>
      <c r="D419" s="1"/>
      <c r="E419" s="1"/>
      <c r="F419" s="1"/>
      <c r="G419" s="1"/>
      <c r="H419" s="1"/>
      <c r="I419" s="1"/>
    </row>
    <row r="420" spans="1:9" ht="12.75">
      <c r="A420" s="1"/>
      <c r="B420" s="1"/>
      <c r="D420" s="1"/>
      <c r="E420" s="1"/>
      <c r="F420" s="1"/>
      <c r="G420" s="1"/>
      <c r="H420" s="1"/>
      <c r="I420" s="1"/>
    </row>
    <row r="421" spans="1:9" ht="12.75">
      <c r="A421" s="1"/>
      <c r="B421" s="1"/>
      <c r="D421" s="1"/>
      <c r="E421" s="1"/>
      <c r="F421" s="1"/>
      <c r="G421" s="1"/>
      <c r="H421" s="1"/>
      <c r="I421" s="1"/>
    </row>
    <row r="422" spans="1:9" ht="12.75">
      <c r="A422" s="1"/>
      <c r="B422" s="1"/>
      <c r="D422" s="1"/>
      <c r="E422" s="1"/>
      <c r="F422" s="1"/>
      <c r="G422" s="1"/>
      <c r="H422" s="1"/>
      <c r="I422" s="1"/>
    </row>
    <row r="423" spans="1:9" ht="12.75">
      <c r="A423" s="1"/>
      <c r="B423" s="1"/>
      <c r="D423" s="1"/>
      <c r="E423" s="1"/>
      <c r="F423" s="1"/>
      <c r="G423" s="1"/>
      <c r="H423" s="1"/>
      <c r="I423" s="1"/>
    </row>
    <row r="424" spans="1:9" ht="12.75">
      <c r="A424" s="1"/>
      <c r="B424" s="1"/>
      <c r="D424" s="1"/>
      <c r="E424" s="1"/>
      <c r="F424" s="1"/>
      <c r="G424" s="1"/>
      <c r="H424" s="1"/>
      <c r="I424" s="1"/>
    </row>
    <row r="425" spans="1:9" ht="12.75">
      <c r="A425" s="1"/>
      <c r="B425" s="1"/>
      <c r="D425" s="1"/>
      <c r="E425" s="1"/>
      <c r="F425" s="1"/>
      <c r="G425" s="1"/>
      <c r="H425" s="1"/>
      <c r="I425" s="1"/>
    </row>
    <row r="426" spans="1:9" ht="12.75">
      <c r="A426" s="1"/>
      <c r="B426" s="1"/>
      <c r="D426" s="1"/>
      <c r="E426" s="1"/>
      <c r="F426" s="1"/>
      <c r="G426" s="1"/>
      <c r="H426" s="1"/>
      <c r="I426" s="1"/>
    </row>
    <row r="427" spans="1:9" ht="12.75">
      <c r="A427" s="1"/>
      <c r="B427" s="1"/>
      <c r="D427" s="1"/>
      <c r="E427" s="1"/>
      <c r="F427" s="1"/>
      <c r="G427" s="1"/>
      <c r="H427" s="1"/>
      <c r="I427" s="1"/>
    </row>
    <row r="428" spans="1:9" ht="12.75">
      <c r="A428" s="1"/>
      <c r="B428" s="1"/>
      <c r="D428" s="1"/>
      <c r="E428" s="1"/>
      <c r="F428" s="1"/>
      <c r="G428" s="1"/>
      <c r="H428" s="1"/>
      <c r="I428" s="1"/>
    </row>
    <row r="429" spans="1:9" ht="12.75">
      <c r="A429" s="1"/>
      <c r="B429" s="1"/>
      <c r="D429" s="1"/>
      <c r="E429" s="1"/>
      <c r="F429" s="1"/>
      <c r="G429" s="1"/>
      <c r="H429" s="1"/>
      <c r="I429" s="1"/>
    </row>
    <row r="430" spans="1:9" ht="12.75">
      <c r="A430" s="1"/>
      <c r="B430" s="1"/>
      <c r="D430" s="1"/>
      <c r="E430" s="1"/>
      <c r="F430" s="1"/>
      <c r="G430" s="1"/>
      <c r="H430" s="1"/>
      <c r="I430" s="1"/>
    </row>
    <row r="431" spans="1:9" ht="12.75">
      <c r="A431" s="1"/>
      <c r="B431" s="1"/>
      <c r="D431" s="1"/>
      <c r="E431" s="1"/>
      <c r="F431" s="1"/>
      <c r="G431" s="1"/>
      <c r="H431" s="1"/>
      <c r="I431" s="1"/>
    </row>
    <row r="432" spans="1:9" ht="12.75">
      <c r="A432" s="1"/>
      <c r="B432" s="1"/>
      <c r="D432" s="1"/>
      <c r="E432" s="1"/>
      <c r="F432" s="1"/>
      <c r="G432" s="1"/>
      <c r="H432" s="1"/>
      <c r="I432" s="1"/>
    </row>
    <row r="433" spans="1:9" ht="12.75">
      <c r="A433" s="1"/>
      <c r="B433" s="1"/>
      <c r="D433" s="1"/>
      <c r="E433" s="1"/>
      <c r="F433" s="1"/>
      <c r="G433" s="1"/>
      <c r="H433" s="1"/>
      <c r="I433" s="1"/>
    </row>
    <row r="434" spans="1:9" ht="12.75">
      <c r="A434" s="1"/>
      <c r="B434" s="1"/>
      <c r="D434" s="1"/>
      <c r="E434" s="1"/>
      <c r="F434" s="1"/>
      <c r="G434" s="1"/>
      <c r="H434" s="1"/>
      <c r="I434" s="1"/>
    </row>
    <row r="435" spans="1:9" ht="12.75">
      <c r="A435" s="1"/>
      <c r="B435" s="1"/>
      <c r="D435" s="1"/>
      <c r="E435" s="1"/>
      <c r="F435" s="1"/>
      <c r="G435" s="1"/>
      <c r="H435" s="1"/>
      <c r="I435" s="1"/>
    </row>
    <row r="436" spans="1:9" ht="12.75">
      <c r="A436" s="1"/>
      <c r="B436" s="1"/>
      <c r="D436" s="1"/>
      <c r="E436" s="1"/>
      <c r="F436" s="1"/>
      <c r="G436" s="1"/>
      <c r="H436" s="1"/>
      <c r="I436" s="1"/>
    </row>
    <row r="437" spans="1:9" ht="12.75">
      <c r="A437" s="1"/>
      <c r="B437" s="1"/>
      <c r="D437" s="1"/>
      <c r="E437" s="1"/>
      <c r="F437" s="1"/>
      <c r="G437" s="1"/>
      <c r="H437" s="1"/>
      <c r="I437" s="1"/>
    </row>
    <row r="438" spans="1:9" ht="12.75">
      <c r="A438" s="1"/>
      <c r="B438" s="1"/>
      <c r="D438" s="1"/>
      <c r="E438" s="1"/>
      <c r="F438" s="1"/>
      <c r="G438" s="1"/>
      <c r="H438" s="1"/>
      <c r="I438" s="1"/>
    </row>
    <row r="439" spans="1:9" ht="12.75">
      <c r="A439" s="1"/>
      <c r="B439" s="1"/>
      <c r="D439" s="1"/>
      <c r="E439" s="1"/>
      <c r="F439" s="1"/>
      <c r="G439" s="1"/>
      <c r="H439" s="1"/>
      <c r="I439" s="1"/>
    </row>
    <row r="440" spans="1:9" ht="12.75">
      <c r="A440" s="1"/>
      <c r="B440" s="1"/>
      <c r="D440" s="1"/>
      <c r="E440" s="1"/>
      <c r="F440" s="1"/>
      <c r="G440" s="1"/>
      <c r="H440" s="1"/>
      <c r="I440" s="1"/>
    </row>
    <row r="441" spans="1:9" ht="12.75">
      <c r="A441" s="1"/>
      <c r="B441" s="1"/>
      <c r="D441" s="1"/>
      <c r="E441" s="1"/>
      <c r="F441" s="1"/>
      <c r="G441" s="1"/>
      <c r="H441" s="1"/>
      <c r="I441" s="1"/>
    </row>
    <row r="442" spans="1:9" ht="12.75">
      <c r="A442" s="1"/>
      <c r="B442" s="1"/>
      <c r="D442" s="1"/>
      <c r="E442" s="1"/>
      <c r="F442" s="1"/>
      <c r="G442" s="1"/>
      <c r="H442" s="1"/>
      <c r="I442" s="1"/>
    </row>
    <row r="443" spans="1:9" ht="12.75">
      <c r="A443" s="1"/>
      <c r="B443" s="1"/>
      <c r="D443" s="1"/>
      <c r="E443" s="1"/>
      <c r="F443" s="1"/>
      <c r="G443" s="1"/>
      <c r="H443" s="1"/>
      <c r="I443" s="1"/>
    </row>
    <row r="444" spans="1:9" ht="12.75">
      <c r="A444" s="1"/>
      <c r="B444" s="1"/>
      <c r="D444" s="1"/>
      <c r="E444" s="1"/>
      <c r="F444" s="1"/>
      <c r="G444" s="1"/>
      <c r="H444" s="1"/>
      <c r="I444" s="1"/>
    </row>
    <row r="445" spans="1:9" ht="12.75">
      <c r="A445" s="1"/>
      <c r="B445" s="1"/>
      <c r="D445" s="1"/>
      <c r="E445" s="1"/>
      <c r="F445" s="1"/>
      <c r="G445" s="1"/>
      <c r="H445" s="1"/>
      <c r="I445" s="1"/>
    </row>
    <row r="446" spans="1:9" ht="12.75">
      <c r="A446" s="1"/>
      <c r="B446" s="1"/>
      <c r="D446" s="1"/>
      <c r="E446" s="1"/>
      <c r="F446" s="1"/>
      <c r="G446" s="1"/>
      <c r="H446" s="1"/>
      <c r="I446" s="1"/>
    </row>
    <row r="447" spans="1:9" ht="12.75">
      <c r="A447" s="1"/>
      <c r="B447" s="1"/>
      <c r="D447" s="1"/>
      <c r="E447" s="1"/>
      <c r="F447" s="1"/>
      <c r="G447" s="1"/>
      <c r="H447" s="1"/>
      <c r="I447" s="1"/>
    </row>
    <row r="448" spans="1:9" ht="12.75">
      <c r="A448" s="1"/>
      <c r="B448" s="1"/>
      <c r="D448" s="1"/>
      <c r="E448" s="1"/>
      <c r="F448" s="1"/>
      <c r="G448" s="1"/>
      <c r="H448" s="1"/>
      <c r="I448" s="1"/>
    </row>
    <row r="449" spans="1:9" ht="12.75">
      <c r="A449" s="1"/>
      <c r="B449" s="1"/>
      <c r="D449" s="1"/>
      <c r="E449" s="1"/>
      <c r="F449" s="1"/>
      <c r="G449" s="1"/>
      <c r="H449" s="1"/>
      <c r="I449" s="1"/>
    </row>
    <row r="450" spans="1:9" ht="12.75">
      <c r="A450" s="1"/>
      <c r="B450" s="1"/>
      <c r="D450" s="1"/>
      <c r="E450" s="1"/>
      <c r="F450" s="1"/>
      <c r="G450" s="1"/>
      <c r="H450" s="1"/>
      <c r="I450" s="1"/>
    </row>
    <row r="451" spans="1:9" ht="12.75">
      <c r="A451" s="1"/>
      <c r="B451" s="1"/>
      <c r="D451" s="1"/>
      <c r="E451" s="1"/>
      <c r="F451" s="1"/>
      <c r="G451" s="1"/>
      <c r="H451" s="1"/>
      <c r="I451" s="1"/>
    </row>
    <row r="452" spans="1:9" ht="12.75">
      <c r="A452" s="1"/>
      <c r="B452" s="1"/>
      <c r="D452" s="1"/>
      <c r="E452" s="1"/>
      <c r="F452" s="1"/>
      <c r="G452" s="1"/>
      <c r="H452" s="1"/>
      <c r="I452" s="1"/>
    </row>
    <row r="453" spans="1:9" ht="12.75">
      <c r="A453" s="1"/>
      <c r="B453" s="1"/>
      <c r="D453" s="1"/>
      <c r="E453" s="1"/>
      <c r="F453" s="1"/>
      <c r="G453" s="1"/>
      <c r="H453" s="1"/>
      <c r="I453" s="1"/>
    </row>
    <row r="454" spans="1:9" ht="12.75">
      <c r="A454" s="1"/>
      <c r="B454" s="1"/>
      <c r="D454" s="1"/>
      <c r="E454" s="1"/>
      <c r="F454" s="1"/>
      <c r="G454" s="1"/>
      <c r="H454" s="1"/>
      <c r="I454" s="1"/>
    </row>
    <row r="455" spans="1:9" ht="12.75">
      <c r="A455" s="1"/>
      <c r="B455" s="1"/>
      <c r="D455" s="1"/>
      <c r="E455" s="1"/>
      <c r="F455" s="1"/>
      <c r="G455" s="1"/>
      <c r="H455" s="1"/>
      <c r="I455" s="1"/>
    </row>
    <row r="456" spans="1:9" ht="12.75">
      <c r="A456" s="1"/>
      <c r="B456" s="1"/>
      <c r="D456" s="1"/>
      <c r="E456" s="1"/>
      <c r="F456" s="1"/>
      <c r="G456" s="1"/>
      <c r="H456" s="1"/>
      <c r="I456" s="1"/>
    </row>
    <row r="457" spans="1:9" ht="12.75">
      <c r="A457" s="1"/>
      <c r="B457" s="1"/>
      <c r="D457" s="1"/>
      <c r="E457" s="1"/>
      <c r="F457" s="1"/>
      <c r="G457" s="1"/>
      <c r="H457" s="1"/>
      <c r="I457" s="1"/>
    </row>
    <row r="458" spans="1:9" ht="12.75">
      <c r="A458" s="1"/>
      <c r="B458" s="1"/>
      <c r="D458" s="1"/>
      <c r="E458" s="1"/>
      <c r="F458" s="1"/>
      <c r="G458" s="1"/>
      <c r="H458" s="1"/>
      <c r="I458" s="1"/>
    </row>
    <row r="459" spans="1:9" ht="12.75">
      <c r="A459" s="1"/>
      <c r="B459" s="1"/>
      <c r="D459" s="1"/>
      <c r="E459" s="1"/>
      <c r="F459" s="1"/>
      <c r="G459" s="1"/>
      <c r="H459" s="1"/>
      <c r="I459" s="1"/>
    </row>
    <row r="460" spans="1:9" ht="12.75">
      <c r="A460" s="1"/>
      <c r="B460" s="1"/>
      <c r="D460" s="1"/>
      <c r="E460" s="1"/>
      <c r="F460" s="1"/>
      <c r="G460" s="1"/>
      <c r="H460" s="1"/>
      <c r="I460" s="1"/>
    </row>
    <row r="461" spans="1:9" ht="12.75">
      <c r="A461" s="1"/>
      <c r="B461" s="1"/>
      <c r="D461" s="1"/>
      <c r="E461" s="1"/>
      <c r="F461" s="1"/>
      <c r="G461" s="1"/>
      <c r="H461" s="1"/>
      <c r="I461" s="1"/>
    </row>
    <row r="462" spans="1:9" ht="12.75">
      <c r="A462" s="1"/>
      <c r="B462" s="1"/>
      <c r="D462" s="1"/>
      <c r="E462" s="1"/>
      <c r="F462" s="1"/>
      <c r="G462" s="1"/>
      <c r="H462" s="1"/>
      <c r="I462" s="1"/>
    </row>
    <row r="463" spans="1:9" ht="12.75">
      <c r="A463" s="1"/>
      <c r="B463" s="1"/>
      <c r="D463" s="1"/>
      <c r="E463" s="1"/>
      <c r="F463" s="1"/>
      <c r="G463" s="1"/>
      <c r="H463" s="1"/>
      <c r="I463" s="1"/>
    </row>
    <row r="464" spans="1:9" ht="12.75">
      <c r="A464" s="1"/>
      <c r="B464" s="1"/>
      <c r="D464" s="1"/>
      <c r="E464" s="1"/>
      <c r="F464" s="1"/>
      <c r="G464" s="1"/>
      <c r="H464" s="1"/>
      <c r="I464" s="1"/>
    </row>
    <row r="465" spans="1:9" ht="12.75">
      <c r="A465" s="1"/>
      <c r="B465" s="1"/>
      <c r="D465" s="1"/>
      <c r="E465" s="1"/>
      <c r="F465" s="1"/>
      <c r="G465" s="1"/>
      <c r="H465" s="1"/>
      <c r="I465" s="1"/>
    </row>
    <row r="466" spans="1:9" ht="12.75">
      <c r="A466" s="1"/>
      <c r="B466" s="1"/>
      <c r="D466" s="1"/>
      <c r="E466" s="1"/>
      <c r="F466" s="1"/>
      <c r="G466" s="1"/>
      <c r="H466" s="1"/>
      <c r="I466" s="1"/>
    </row>
    <row r="467" spans="1:9" ht="12.75">
      <c r="A467" s="1"/>
      <c r="B467" s="1"/>
      <c r="D467" s="1"/>
      <c r="E467" s="1"/>
      <c r="F467" s="1"/>
      <c r="G467" s="1"/>
      <c r="H467" s="1"/>
      <c r="I467" s="1"/>
    </row>
    <row r="468" spans="1:9" ht="12.75">
      <c r="A468" s="1"/>
      <c r="B468" s="1"/>
      <c r="D468" s="1"/>
      <c r="E468" s="1"/>
      <c r="F468" s="1"/>
      <c r="G468" s="1"/>
      <c r="H468" s="1"/>
      <c r="I468" s="1"/>
    </row>
    <row r="469" spans="1:9" ht="12.75">
      <c r="A469" s="1"/>
      <c r="B469" s="1"/>
      <c r="D469" s="1"/>
      <c r="E469" s="1"/>
      <c r="F469" s="1"/>
      <c r="G469" s="1"/>
      <c r="H469" s="1"/>
      <c r="I469" s="1"/>
    </row>
    <row r="470" spans="1:9" ht="12.75">
      <c r="A470" s="1"/>
      <c r="B470" s="1"/>
      <c r="D470" s="1"/>
      <c r="E470" s="1"/>
      <c r="F470" s="1"/>
      <c r="G470" s="1"/>
      <c r="H470" s="1"/>
      <c r="I470" s="1"/>
    </row>
    <row r="471" spans="1:9" ht="12.75">
      <c r="A471" s="1"/>
      <c r="B471" s="1"/>
      <c r="D471" s="1"/>
      <c r="E471" s="1"/>
      <c r="F471" s="1"/>
      <c r="G471" s="1"/>
      <c r="H471" s="1"/>
      <c r="I471" s="1"/>
    </row>
    <row r="472" spans="1:9" ht="12.75">
      <c r="A472" s="1"/>
      <c r="B472" s="1"/>
      <c r="D472" s="1"/>
      <c r="E472" s="1"/>
      <c r="F472" s="1"/>
      <c r="G472" s="1"/>
      <c r="H472" s="1"/>
      <c r="I472" s="1"/>
    </row>
    <row r="473" spans="1:9" ht="12.75">
      <c r="A473" s="1"/>
      <c r="B473" s="1"/>
      <c r="D473" s="1"/>
      <c r="E473" s="1"/>
      <c r="F473" s="1"/>
      <c r="G473" s="1"/>
      <c r="H473" s="1"/>
      <c r="I473" s="1"/>
    </row>
    <row r="474" spans="1:9" ht="12.75">
      <c r="A474" s="1"/>
      <c r="B474" s="1"/>
      <c r="D474" s="1"/>
      <c r="E474" s="1"/>
      <c r="F474" s="1"/>
      <c r="G474" s="1"/>
      <c r="H474" s="1"/>
      <c r="I474" s="1"/>
    </row>
    <row r="475" spans="1:9" ht="12.75">
      <c r="A475" s="1"/>
      <c r="B475" s="1"/>
      <c r="D475" s="1"/>
      <c r="E475" s="1"/>
      <c r="F475" s="1"/>
      <c r="G475" s="1"/>
      <c r="H475" s="1"/>
      <c r="I475" s="1"/>
    </row>
    <row r="476" spans="1:9" ht="12.75">
      <c r="A476" s="1"/>
      <c r="B476" s="1"/>
      <c r="D476" s="1"/>
      <c r="E476" s="1"/>
      <c r="F476" s="1"/>
      <c r="G476" s="1"/>
      <c r="H476" s="1"/>
      <c r="I476" s="1"/>
    </row>
    <row r="477" spans="1:9" ht="12.75">
      <c r="A477" s="1"/>
      <c r="B477" s="1"/>
      <c r="D477" s="1"/>
      <c r="E477" s="1"/>
      <c r="F477" s="1"/>
      <c r="G477" s="1"/>
      <c r="H477" s="1"/>
      <c r="I477" s="1"/>
    </row>
    <row r="478" spans="1:9" ht="12.75">
      <c r="A478" s="1"/>
      <c r="B478" s="1"/>
      <c r="D478" s="1"/>
      <c r="E478" s="1"/>
      <c r="F478" s="1"/>
      <c r="G478" s="1"/>
      <c r="H478" s="1"/>
      <c r="I478" s="1"/>
    </row>
    <row r="479" spans="1:9" ht="12.75">
      <c r="A479" s="1"/>
      <c r="B479" s="1"/>
      <c r="D479" s="1"/>
      <c r="E479" s="1"/>
      <c r="F479" s="1"/>
      <c r="G479" s="1"/>
      <c r="H479" s="1"/>
      <c r="I479" s="1"/>
    </row>
    <row r="480" spans="1:9" ht="12.75">
      <c r="A480" s="1"/>
      <c r="B480" s="1"/>
      <c r="D480" s="1"/>
      <c r="E480" s="1"/>
      <c r="F480" s="1"/>
      <c r="G480" s="1"/>
      <c r="H480" s="1"/>
      <c r="I480" s="1"/>
    </row>
    <row r="481" spans="1:9" ht="12.75">
      <c r="A481" s="1"/>
      <c r="B481" s="1"/>
      <c r="D481" s="1"/>
      <c r="E481" s="1"/>
      <c r="F481" s="1"/>
      <c r="G481" s="1"/>
      <c r="H481" s="1"/>
      <c r="I481" s="1"/>
    </row>
    <row r="482" spans="1:9" ht="12.75">
      <c r="A482" s="1"/>
      <c r="B482" s="1"/>
      <c r="D482" s="1"/>
      <c r="E482" s="1"/>
      <c r="F482" s="1"/>
      <c r="G482" s="1"/>
      <c r="H482" s="1"/>
      <c r="I482" s="1"/>
    </row>
    <row r="483" spans="1:9" ht="12.75">
      <c r="A483" s="1"/>
      <c r="B483" s="1"/>
      <c r="D483" s="1"/>
      <c r="E483" s="1"/>
      <c r="F483" s="1"/>
      <c r="G483" s="1"/>
      <c r="H483" s="1"/>
      <c r="I483" s="1"/>
    </row>
    <row r="484" spans="1:9" ht="12.75">
      <c r="A484" s="1"/>
      <c r="B484" s="1"/>
      <c r="D484" s="1"/>
      <c r="E484" s="1"/>
      <c r="F484" s="1"/>
      <c r="G484" s="1"/>
      <c r="H484" s="1"/>
      <c r="I484" s="1"/>
    </row>
    <row r="485" spans="1:9" ht="12.75">
      <c r="A485" s="1"/>
      <c r="B485" s="1"/>
      <c r="D485" s="1"/>
      <c r="E485" s="1"/>
      <c r="F485" s="1"/>
      <c r="G485" s="1"/>
      <c r="H485" s="1"/>
      <c r="I485" s="1"/>
    </row>
    <row r="486" spans="1:9" ht="12.75">
      <c r="A486" s="1"/>
      <c r="B486" s="1"/>
      <c r="D486" s="1"/>
      <c r="E486" s="1"/>
      <c r="F486" s="1"/>
      <c r="G486" s="1"/>
      <c r="H486" s="1"/>
      <c r="I486" s="1"/>
    </row>
    <row r="487" spans="1:9" ht="12.75">
      <c r="A487" s="1"/>
      <c r="B487" s="1"/>
      <c r="D487" s="1"/>
      <c r="E487" s="1"/>
      <c r="F487" s="1"/>
      <c r="G487" s="1"/>
      <c r="H487" s="1"/>
      <c r="I487" s="1"/>
    </row>
    <row r="488" spans="1:9" ht="12.75">
      <c r="A488" s="1"/>
      <c r="B488" s="1"/>
      <c r="D488" s="1"/>
      <c r="E488" s="1"/>
      <c r="F488" s="1"/>
      <c r="G488" s="1"/>
      <c r="H488" s="1"/>
      <c r="I488" s="1"/>
    </row>
    <row r="489" spans="1:9" ht="12.75">
      <c r="A489" s="1"/>
      <c r="B489" s="1"/>
      <c r="D489" s="1"/>
      <c r="E489" s="1"/>
      <c r="F489" s="1"/>
      <c r="G489" s="1"/>
      <c r="H489" s="1"/>
      <c r="I489" s="1"/>
    </row>
    <row r="490" spans="1:9" ht="12.75">
      <c r="A490" s="1"/>
      <c r="B490" s="1"/>
      <c r="D490" s="1"/>
      <c r="E490" s="1"/>
      <c r="F490" s="1"/>
      <c r="G490" s="1"/>
      <c r="H490" s="1"/>
      <c r="I490" s="1"/>
    </row>
    <row r="491" spans="1:9" ht="12.75">
      <c r="A491" s="1"/>
      <c r="B491" s="1"/>
      <c r="D491" s="1"/>
      <c r="E491" s="1"/>
      <c r="F491" s="1"/>
      <c r="G491" s="1"/>
      <c r="H491" s="1"/>
      <c r="I491" s="1"/>
    </row>
    <row r="492" spans="1:9" ht="12.75">
      <c r="A492" s="1"/>
      <c r="B492" s="1"/>
      <c r="D492" s="1"/>
      <c r="E492" s="1"/>
      <c r="F492" s="1"/>
      <c r="G492" s="1"/>
      <c r="H492" s="1"/>
      <c r="I492" s="1"/>
    </row>
    <row r="493" spans="1:9" ht="12.75">
      <c r="A493" s="1"/>
      <c r="B493" s="1"/>
      <c r="D493" s="1"/>
      <c r="E493" s="1"/>
      <c r="F493" s="1"/>
      <c r="G493" s="1"/>
      <c r="H493" s="1"/>
      <c r="I493" s="1"/>
    </row>
    <row r="494" spans="1:9" ht="12.75">
      <c r="A494" s="1"/>
      <c r="B494" s="1"/>
      <c r="D494" s="1"/>
      <c r="E494" s="1"/>
      <c r="F494" s="1"/>
      <c r="G494" s="1"/>
      <c r="H494" s="1"/>
      <c r="I494" s="1"/>
    </row>
    <row r="495" spans="1:9" ht="12.75">
      <c r="A495" s="1"/>
      <c r="B495" s="1"/>
      <c r="D495" s="1"/>
      <c r="E495" s="1"/>
      <c r="F495" s="1"/>
      <c r="G495" s="1"/>
      <c r="H495" s="1"/>
      <c r="I495" s="1"/>
    </row>
    <row r="496" spans="1:9" ht="12.75">
      <c r="A496" s="1"/>
      <c r="B496" s="1"/>
      <c r="D496" s="1"/>
      <c r="E496" s="1"/>
      <c r="F496" s="1"/>
      <c r="G496" s="1"/>
      <c r="H496" s="1"/>
      <c r="I496" s="1"/>
    </row>
    <row r="497" spans="1:9" ht="12.75">
      <c r="A497" s="1"/>
      <c r="B497" s="1"/>
      <c r="D497" s="1"/>
      <c r="E497" s="1"/>
      <c r="F497" s="1"/>
      <c r="G497" s="1"/>
      <c r="H497" s="1"/>
      <c r="I497" s="1"/>
    </row>
    <row r="498" spans="1:9" ht="12.75">
      <c r="A498" s="1"/>
      <c r="B498" s="1"/>
      <c r="D498" s="1"/>
      <c r="E498" s="1"/>
      <c r="F498" s="1"/>
      <c r="G498" s="1"/>
      <c r="H498" s="1"/>
      <c r="I498" s="1"/>
    </row>
    <row r="499" spans="1:9" ht="12.75">
      <c r="A499" s="1"/>
      <c r="B499" s="1"/>
      <c r="D499" s="1"/>
      <c r="E499" s="1"/>
      <c r="F499" s="1"/>
      <c r="G499" s="1"/>
      <c r="H499" s="1"/>
      <c r="I499" s="1"/>
    </row>
    <row r="500" spans="1:9" ht="12.75">
      <c r="A500" s="1"/>
      <c r="B500" s="1"/>
      <c r="D500" s="1"/>
      <c r="E500" s="1"/>
      <c r="F500" s="1"/>
      <c r="G500" s="1"/>
      <c r="H500" s="1"/>
      <c r="I500" s="1"/>
    </row>
    <row r="501" spans="1:9" ht="12.75">
      <c r="A501" s="1"/>
      <c r="B501" s="1"/>
      <c r="D501" s="1"/>
      <c r="E501" s="1"/>
      <c r="F501" s="1"/>
      <c r="G501" s="1"/>
      <c r="H501" s="1"/>
      <c r="I501" s="1"/>
    </row>
    <row r="502" spans="1:9" ht="12.75">
      <c r="A502" s="1"/>
      <c r="B502" s="1"/>
      <c r="D502" s="1"/>
      <c r="E502" s="1"/>
      <c r="F502" s="1"/>
      <c r="G502" s="1"/>
      <c r="H502" s="1"/>
      <c r="I502" s="1"/>
    </row>
    <row r="503" spans="1:9" ht="12.75">
      <c r="A503" s="1"/>
      <c r="B503" s="1"/>
      <c r="D503" s="1"/>
      <c r="E503" s="1"/>
      <c r="F503" s="1"/>
      <c r="G503" s="1"/>
      <c r="H503" s="1"/>
      <c r="I503" s="1"/>
    </row>
    <row r="504" spans="1:9" ht="12.75">
      <c r="A504" s="1"/>
      <c r="B504" s="1"/>
      <c r="D504" s="1"/>
      <c r="E504" s="1"/>
      <c r="F504" s="1"/>
      <c r="G504" s="1"/>
      <c r="H504" s="1"/>
      <c r="I504" s="1"/>
    </row>
    <row r="505" spans="1:9" ht="12.75">
      <c r="A505" s="1"/>
      <c r="B505" s="1"/>
      <c r="D505" s="1"/>
      <c r="E505" s="1"/>
      <c r="F505" s="1"/>
      <c r="G505" s="1"/>
      <c r="H505" s="1"/>
      <c r="I505" s="1"/>
    </row>
    <row r="506" spans="1:9" ht="12.75">
      <c r="A506" s="1"/>
      <c r="B506" s="1"/>
      <c r="D506" s="1"/>
      <c r="E506" s="1"/>
      <c r="F506" s="1"/>
      <c r="G506" s="1"/>
      <c r="H506" s="1"/>
      <c r="I506" s="1"/>
    </row>
    <row r="507" spans="1:9" ht="12.75">
      <c r="A507" s="1"/>
      <c r="B507" s="1"/>
      <c r="D507" s="1"/>
      <c r="E507" s="1"/>
      <c r="F507" s="1"/>
      <c r="G507" s="1"/>
      <c r="H507" s="1"/>
      <c r="I507" s="1"/>
    </row>
    <row r="508" spans="1:9" ht="12.75">
      <c r="A508" s="1"/>
      <c r="B508" s="1"/>
      <c r="D508" s="1"/>
      <c r="E508" s="1"/>
      <c r="F508" s="1"/>
      <c r="G508" s="1"/>
      <c r="H508" s="1"/>
      <c r="I508" s="1"/>
    </row>
    <row r="509" spans="1:9" ht="12.75">
      <c r="A509" s="1"/>
      <c r="B509" s="1"/>
      <c r="D509" s="1"/>
      <c r="E509" s="1"/>
      <c r="F509" s="1"/>
      <c r="G509" s="1"/>
      <c r="H509" s="1"/>
      <c r="I509" s="1"/>
    </row>
    <row r="510" spans="1:9" ht="12.75">
      <c r="A510" s="1"/>
      <c r="B510" s="1"/>
      <c r="D510" s="1"/>
      <c r="E510" s="1"/>
      <c r="F510" s="1"/>
      <c r="G510" s="1"/>
      <c r="H510" s="1"/>
      <c r="I510" s="1"/>
    </row>
    <row r="511" spans="1:9" ht="12.75">
      <c r="A511" s="1"/>
      <c r="B511" s="1"/>
      <c r="D511" s="1"/>
      <c r="E511" s="1"/>
      <c r="F511" s="1"/>
      <c r="G511" s="1"/>
      <c r="H511" s="1"/>
      <c r="I511" s="1"/>
    </row>
    <row r="512" spans="1:9" ht="12.75">
      <c r="A512" s="1"/>
      <c r="B512" s="1"/>
      <c r="D512" s="1"/>
      <c r="E512" s="1"/>
      <c r="F512" s="1"/>
      <c r="G512" s="1"/>
      <c r="H512" s="1"/>
      <c r="I512" s="1"/>
    </row>
    <row r="513" spans="1:9" ht="12.75">
      <c r="A513" s="1"/>
      <c r="B513" s="1"/>
      <c r="D513" s="1"/>
      <c r="E513" s="1"/>
      <c r="F513" s="1"/>
      <c r="G513" s="1"/>
      <c r="H513" s="1"/>
      <c r="I513" s="1"/>
    </row>
    <row r="514" spans="1:9" ht="12.75">
      <c r="A514" s="1"/>
      <c r="B514" s="1"/>
      <c r="D514" s="1"/>
      <c r="E514" s="1"/>
      <c r="F514" s="1"/>
      <c r="G514" s="1"/>
      <c r="H514" s="1"/>
      <c r="I514" s="1"/>
    </row>
    <row r="515" spans="1:9" ht="12.75">
      <c r="A515" s="1"/>
      <c r="B515" s="1"/>
      <c r="D515" s="1"/>
      <c r="E515" s="1"/>
      <c r="F515" s="1"/>
      <c r="G515" s="1"/>
      <c r="H515" s="1"/>
      <c r="I515" s="1"/>
    </row>
    <row r="516" spans="1:9" ht="12.75">
      <c r="A516" s="1"/>
      <c r="B516" s="1"/>
      <c r="D516" s="1"/>
      <c r="E516" s="1"/>
      <c r="F516" s="1"/>
      <c r="G516" s="1"/>
      <c r="H516" s="1"/>
      <c r="I516" s="1"/>
    </row>
    <row r="517" spans="1:9" ht="12.75">
      <c r="A517" s="1"/>
      <c r="B517" s="1"/>
      <c r="D517" s="1"/>
      <c r="E517" s="1"/>
      <c r="F517" s="1"/>
      <c r="G517" s="1"/>
      <c r="H517" s="1"/>
      <c r="I517" s="1"/>
    </row>
    <row r="518" spans="1:9" ht="12.75">
      <c r="A518" s="1"/>
      <c r="B518" s="1"/>
      <c r="D518" s="1"/>
      <c r="E518" s="1"/>
      <c r="F518" s="1"/>
      <c r="G518" s="1"/>
      <c r="H518" s="1"/>
      <c r="I518" s="1"/>
    </row>
    <row r="519" spans="1:9" ht="12.75">
      <c r="A519" s="1"/>
      <c r="B519" s="1"/>
      <c r="D519" s="1"/>
      <c r="E519" s="1"/>
      <c r="F519" s="1"/>
      <c r="G519" s="1"/>
      <c r="H519" s="1"/>
      <c r="I519" s="1"/>
    </row>
    <row r="520" spans="1:9" ht="12.75">
      <c r="A520" s="1"/>
      <c r="B520" s="1"/>
      <c r="D520" s="1"/>
      <c r="E520" s="1"/>
      <c r="F520" s="1"/>
      <c r="G520" s="1"/>
      <c r="H520" s="1"/>
      <c r="I520" s="1"/>
    </row>
    <row r="521" spans="1:9" ht="12.75">
      <c r="A521" s="1"/>
      <c r="B521" s="1"/>
      <c r="D521" s="1"/>
      <c r="E521" s="1"/>
      <c r="F521" s="1"/>
      <c r="G521" s="1"/>
      <c r="H521" s="1"/>
      <c r="I521" s="1"/>
    </row>
    <row r="522" spans="1:9" ht="12.75">
      <c r="A522" s="1"/>
      <c r="B522" s="1"/>
      <c r="D522" s="1"/>
      <c r="E522" s="1"/>
      <c r="F522" s="1"/>
      <c r="G522" s="1"/>
      <c r="H522" s="1"/>
      <c r="I522" s="1"/>
    </row>
    <row r="523" spans="1:9" ht="12.75">
      <c r="A523" s="1"/>
      <c r="B523" s="1"/>
      <c r="D523" s="1"/>
      <c r="E523" s="1"/>
      <c r="F523" s="1"/>
      <c r="G523" s="1"/>
      <c r="H523" s="1"/>
      <c r="I523" s="1"/>
    </row>
    <row r="524" spans="1:9" ht="12.75">
      <c r="A524" s="1"/>
      <c r="B524" s="1"/>
      <c r="D524" s="1"/>
      <c r="E524" s="1"/>
      <c r="F524" s="1"/>
      <c r="G524" s="1"/>
      <c r="H524" s="1"/>
      <c r="I524" s="1"/>
    </row>
    <row r="525" spans="1:9" ht="12.75">
      <c r="A525" s="1"/>
      <c r="B525" s="1"/>
      <c r="D525" s="1"/>
      <c r="E525" s="1"/>
      <c r="F525" s="1"/>
      <c r="G525" s="1"/>
      <c r="H525" s="1"/>
      <c r="I525" s="1"/>
    </row>
    <row r="526" spans="1:9" ht="12.75">
      <c r="A526" s="1"/>
      <c r="B526" s="1"/>
      <c r="D526" s="1"/>
      <c r="E526" s="1"/>
      <c r="F526" s="1"/>
      <c r="G526" s="1"/>
      <c r="H526" s="1"/>
      <c r="I526" s="1"/>
    </row>
    <row r="527" spans="1:9" ht="12.75">
      <c r="A527" s="1"/>
      <c r="B527" s="1"/>
      <c r="D527" s="1"/>
      <c r="E527" s="1"/>
      <c r="F527" s="1"/>
      <c r="G527" s="1"/>
      <c r="H527" s="1"/>
      <c r="I527" s="1"/>
    </row>
    <row r="528" spans="1:9" ht="12.75">
      <c r="A528" s="1"/>
      <c r="B528" s="1"/>
      <c r="D528" s="1"/>
      <c r="E528" s="1"/>
      <c r="F528" s="1"/>
      <c r="G528" s="1"/>
      <c r="H528" s="1"/>
      <c r="I528" s="1"/>
    </row>
    <row r="529" spans="1:9" ht="12.75">
      <c r="A529" s="1"/>
      <c r="B529" s="1"/>
      <c r="D529" s="1"/>
      <c r="E529" s="1"/>
      <c r="F529" s="1"/>
      <c r="G529" s="1"/>
      <c r="H529" s="1"/>
      <c r="I529" s="1"/>
    </row>
    <row r="530" spans="1:9" ht="12.75">
      <c r="A530" s="1"/>
      <c r="B530" s="1"/>
      <c r="D530" s="1"/>
      <c r="E530" s="1"/>
      <c r="F530" s="1"/>
      <c r="G530" s="1"/>
      <c r="H530" s="1"/>
      <c r="I530" s="1"/>
    </row>
    <row r="531" spans="1:9" ht="12.75">
      <c r="A531" s="1"/>
      <c r="B531" s="1"/>
      <c r="D531" s="1"/>
      <c r="E531" s="1"/>
      <c r="F531" s="1"/>
      <c r="G531" s="1"/>
      <c r="H531" s="1"/>
      <c r="I531" s="1"/>
    </row>
    <row r="532" spans="1:9" ht="12.75">
      <c r="A532" s="1"/>
      <c r="B532" s="1"/>
      <c r="D532" s="1"/>
      <c r="E532" s="1"/>
      <c r="F532" s="1"/>
      <c r="G532" s="1"/>
      <c r="H532" s="1"/>
      <c r="I532" s="1"/>
    </row>
    <row r="533" spans="1:9" ht="12.75">
      <c r="A533" s="1"/>
      <c r="B533" s="1"/>
      <c r="D533" s="1"/>
      <c r="E533" s="1"/>
      <c r="F533" s="1"/>
      <c r="G533" s="1"/>
      <c r="H533" s="1"/>
      <c r="I533" s="1"/>
    </row>
    <row r="534" spans="1:9" ht="12.75">
      <c r="A534" s="1"/>
      <c r="B534" s="1"/>
      <c r="D534" s="1"/>
      <c r="E534" s="1"/>
      <c r="F534" s="1"/>
      <c r="G534" s="1"/>
      <c r="H534" s="1"/>
      <c r="I534" s="1"/>
    </row>
    <row r="535" spans="1:9" ht="12.75">
      <c r="A535" s="1"/>
      <c r="B535" s="1"/>
      <c r="D535" s="1"/>
      <c r="E535" s="1"/>
      <c r="F535" s="1"/>
      <c r="G535" s="1"/>
      <c r="H535" s="1"/>
      <c r="I535" s="1"/>
    </row>
    <row r="536" spans="1:9" ht="12.75">
      <c r="A536" s="1"/>
      <c r="B536" s="1"/>
      <c r="D536" s="1"/>
      <c r="E536" s="1"/>
      <c r="F536" s="1"/>
      <c r="G536" s="1"/>
      <c r="H536" s="1"/>
      <c r="I536" s="1"/>
    </row>
    <row r="537" spans="1:9" ht="12.75">
      <c r="A537" s="1"/>
      <c r="B537" s="1"/>
      <c r="D537" s="1"/>
      <c r="E537" s="1"/>
      <c r="F537" s="1"/>
      <c r="G537" s="1"/>
      <c r="H537" s="1"/>
      <c r="I537" s="1"/>
    </row>
    <row r="538" spans="1:9" ht="12.75">
      <c r="A538" s="1"/>
      <c r="B538" s="1"/>
      <c r="D538" s="1"/>
      <c r="E538" s="1"/>
      <c r="F538" s="1"/>
      <c r="G538" s="1"/>
      <c r="H538" s="1"/>
      <c r="I538" s="1"/>
    </row>
    <row r="539" spans="1:9" ht="12.75">
      <c r="A539" s="1"/>
      <c r="B539" s="1"/>
      <c r="D539" s="1"/>
      <c r="E539" s="1"/>
      <c r="F539" s="1"/>
      <c r="G539" s="1"/>
      <c r="H539" s="1"/>
      <c r="I539" s="1"/>
    </row>
    <row r="540" spans="1:9" ht="12.75">
      <c r="A540" s="1"/>
      <c r="B540" s="1"/>
      <c r="D540" s="1"/>
      <c r="E540" s="1"/>
      <c r="F540" s="1"/>
      <c r="G540" s="1"/>
      <c r="H540" s="1"/>
      <c r="I540" s="1"/>
    </row>
    <row r="541" spans="1:9" ht="12.75">
      <c r="A541" s="1"/>
      <c r="B541" s="1"/>
      <c r="D541" s="1"/>
      <c r="E541" s="1"/>
      <c r="F541" s="1"/>
      <c r="G541" s="1"/>
      <c r="H541" s="1"/>
      <c r="I541" s="1"/>
    </row>
    <row r="542" spans="1:9" ht="12.75">
      <c r="A542" s="1"/>
      <c r="B542" s="1"/>
      <c r="D542" s="1"/>
      <c r="E542" s="1"/>
      <c r="F542" s="1"/>
      <c r="G542" s="1"/>
      <c r="H542" s="1"/>
      <c r="I542" s="1"/>
    </row>
    <row r="543" spans="1:9" ht="12.75">
      <c r="A543" s="1"/>
      <c r="B543" s="1"/>
      <c r="D543" s="1"/>
      <c r="E543" s="1"/>
      <c r="F543" s="1"/>
      <c r="G543" s="1"/>
      <c r="H543" s="1"/>
      <c r="I543" s="1"/>
    </row>
    <row r="544" spans="1:9" ht="12.75">
      <c r="A544" s="1"/>
      <c r="B544" s="1"/>
      <c r="D544" s="1"/>
      <c r="E544" s="1"/>
      <c r="F544" s="1"/>
      <c r="G544" s="1"/>
      <c r="H544" s="1"/>
      <c r="I544" s="1"/>
    </row>
    <row r="545" spans="1:9" ht="12.75">
      <c r="A545" s="1"/>
      <c r="B545" s="1"/>
      <c r="D545" s="1"/>
      <c r="E545" s="1"/>
      <c r="F545" s="1"/>
      <c r="G545" s="1"/>
      <c r="H545" s="1"/>
      <c r="I545" s="1"/>
    </row>
    <row r="546" spans="1:9" ht="12.75">
      <c r="A546" s="1"/>
      <c r="B546" s="1"/>
      <c r="D546" s="1"/>
      <c r="E546" s="1"/>
      <c r="F546" s="1"/>
      <c r="G546" s="1"/>
      <c r="H546" s="1"/>
      <c r="I546" s="1"/>
    </row>
    <row r="547" spans="1:9" ht="12.75">
      <c r="A547" s="1"/>
      <c r="B547" s="1"/>
      <c r="D547" s="1"/>
      <c r="E547" s="1"/>
      <c r="F547" s="1"/>
      <c r="G547" s="1"/>
      <c r="H547" s="1"/>
      <c r="I547" s="1"/>
    </row>
    <row r="548" spans="1:9" ht="12.75">
      <c r="A548" s="1"/>
      <c r="B548" s="1"/>
      <c r="D548" s="1"/>
      <c r="E548" s="1"/>
      <c r="F548" s="1"/>
      <c r="G548" s="1"/>
      <c r="H548" s="1"/>
      <c r="I548" s="1"/>
    </row>
    <row r="549" spans="1:9" ht="12.75">
      <c r="A549" s="1"/>
      <c r="B549" s="1"/>
      <c r="D549" s="1"/>
      <c r="E549" s="1"/>
      <c r="F549" s="1"/>
      <c r="G549" s="1"/>
      <c r="H549" s="1"/>
      <c r="I549" s="1"/>
    </row>
    <row r="550" spans="1:9" ht="12.75">
      <c r="A550" s="1"/>
      <c r="B550" s="1"/>
      <c r="D550" s="1"/>
      <c r="E550" s="1"/>
      <c r="F550" s="1"/>
      <c r="G550" s="1"/>
      <c r="H550" s="1"/>
      <c r="I550" s="1"/>
    </row>
    <row r="551" spans="1:9" ht="12.75">
      <c r="A551" s="1"/>
      <c r="B551" s="1"/>
      <c r="D551" s="1"/>
      <c r="E551" s="1"/>
      <c r="F551" s="1"/>
      <c r="G551" s="1"/>
      <c r="H551" s="1"/>
      <c r="I551" s="1"/>
    </row>
    <row r="552" spans="1:9" ht="12.75">
      <c r="A552" s="1"/>
      <c r="B552" s="1"/>
      <c r="D552" s="1"/>
      <c r="E552" s="1"/>
      <c r="F552" s="1"/>
      <c r="G552" s="1"/>
      <c r="H552" s="1"/>
      <c r="I552" s="1"/>
    </row>
    <row r="553" spans="1:9" ht="12.75">
      <c r="A553" s="1"/>
      <c r="B553" s="1"/>
      <c r="D553" s="1"/>
      <c r="E553" s="1"/>
      <c r="F553" s="1"/>
      <c r="G553" s="1"/>
      <c r="H553" s="1"/>
      <c r="I553" s="1"/>
    </row>
    <row r="554" spans="1:9" ht="12.75">
      <c r="A554" s="1"/>
      <c r="B554" s="1"/>
      <c r="D554" s="1"/>
      <c r="E554" s="1"/>
      <c r="F554" s="1"/>
      <c r="G554" s="1"/>
      <c r="H554" s="1"/>
      <c r="I554" s="1"/>
    </row>
    <row r="555" spans="1:9" ht="12.75">
      <c r="A555" s="1"/>
      <c r="B555" s="1"/>
      <c r="D555" s="1"/>
      <c r="E555" s="1"/>
      <c r="F555" s="1"/>
      <c r="G555" s="1"/>
      <c r="H555" s="1"/>
      <c r="I555" s="1"/>
    </row>
    <row r="556" spans="1:9" ht="12.75">
      <c r="A556" s="1"/>
      <c r="B556" s="1"/>
      <c r="D556" s="1"/>
      <c r="E556" s="1"/>
      <c r="F556" s="1"/>
      <c r="G556" s="1"/>
      <c r="H556" s="1"/>
      <c r="I556" s="1"/>
    </row>
    <row r="557" spans="1:9" ht="12.75">
      <c r="A557" s="1"/>
      <c r="B557" s="1"/>
      <c r="D557" s="1"/>
      <c r="E557" s="1"/>
      <c r="F557" s="1"/>
      <c r="G557" s="1"/>
      <c r="H557" s="1"/>
      <c r="I557" s="1"/>
    </row>
    <row r="558" spans="1:9" ht="12.75">
      <c r="A558" s="1"/>
      <c r="B558" s="1"/>
      <c r="D558" s="1"/>
      <c r="E558" s="1"/>
      <c r="F558" s="1"/>
      <c r="G558" s="1"/>
      <c r="H558" s="1"/>
      <c r="I558" s="1"/>
    </row>
    <row r="559" spans="1:9" ht="12.75">
      <c r="A559" s="1"/>
      <c r="B559" s="1"/>
      <c r="D559" s="1"/>
      <c r="E559" s="1"/>
      <c r="F559" s="1"/>
      <c r="G559" s="1"/>
      <c r="H559" s="1"/>
      <c r="I559" s="1"/>
    </row>
    <row r="560" spans="1:9" ht="12.75">
      <c r="A560" s="1"/>
      <c r="B560" s="1"/>
      <c r="D560" s="1"/>
      <c r="E560" s="1"/>
      <c r="F560" s="1"/>
      <c r="G560" s="1"/>
      <c r="H560" s="1"/>
      <c r="I560" s="1"/>
    </row>
    <row r="561" spans="1:9" ht="12.75">
      <c r="A561" s="1"/>
      <c r="B561" s="1"/>
      <c r="D561" s="1"/>
      <c r="E561" s="1"/>
      <c r="F561" s="1"/>
      <c r="G561" s="1"/>
      <c r="H561" s="1"/>
      <c r="I561" s="1"/>
    </row>
    <row r="562" spans="1:9" ht="12.75">
      <c r="A562" s="1"/>
      <c r="B562" s="1"/>
      <c r="D562" s="1"/>
      <c r="E562" s="1"/>
      <c r="F562" s="1"/>
      <c r="G562" s="1"/>
      <c r="H562" s="1"/>
      <c r="I562" s="1"/>
    </row>
    <row r="563" spans="1:9" ht="12.75">
      <c r="A563" s="1"/>
      <c r="B563" s="1"/>
      <c r="D563" s="1"/>
      <c r="E563" s="1"/>
      <c r="F563" s="1"/>
      <c r="G563" s="1"/>
      <c r="H563" s="1"/>
      <c r="I563" s="1"/>
    </row>
    <row r="564" spans="1:9" ht="12.75">
      <c r="A564" s="1"/>
      <c r="B564" s="1"/>
      <c r="D564" s="1"/>
      <c r="E564" s="1"/>
      <c r="F564" s="1"/>
      <c r="G564" s="1"/>
      <c r="H564" s="1"/>
      <c r="I564" s="1"/>
    </row>
    <row r="565" spans="1:9" ht="12.75">
      <c r="A565" s="1"/>
      <c r="B565" s="1"/>
      <c r="D565" s="1"/>
      <c r="E565" s="1"/>
      <c r="F565" s="1"/>
      <c r="G565" s="1"/>
      <c r="H565" s="1"/>
      <c r="I565" s="1"/>
    </row>
    <row r="566" spans="1:9" ht="12.75">
      <c r="A566" s="1"/>
      <c r="B566" s="1"/>
      <c r="D566" s="1"/>
      <c r="E566" s="1"/>
      <c r="F566" s="1"/>
      <c r="G566" s="1"/>
      <c r="H566" s="1"/>
      <c r="I566" s="1"/>
    </row>
    <row r="567" spans="1:9" ht="12.75">
      <c r="A567" s="1"/>
      <c r="B567" s="1"/>
      <c r="D567" s="1"/>
      <c r="E567" s="1"/>
      <c r="F567" s="1"/>
      <c r="G567" s="1"/>
      <c r="H567" s="1"/>
      <c r="I567" s="1"/>
    </row>
    <row r="568" spans="1:9" ht="12.75">
      <c r="A568" s="1"/>
      <c r="B568" s="1"/>
      <c r="D568" s="1"/>
      <c r="E568" s="1"/>
      <c r="F568" s="1"/>
      <c r="G568" s="1"/>
      <c r="H568" s="1"/>
      <c r="I568" s="1"/>
    </row>
    <row r="569" spans="1:9" ht="12.75">
      <c r="A569" s="1"/>
      <c r="B569" s="1"/>
      <c r="D569" s="1"/>
      <c r="E569" s="1"/>
      <c r="F569" s="1"/>
      <c r="G569" s="1"/>
      <c r="H569" s="1"/>
      <c r="I569" s="1"/>
    </row>
    <row r="570" spans="1:9" ht="12.75">
      <c r="A570" s="1"/>
      <c r="B570" s="1"/>
      <c r="D570" s="1"/>
      <c r="E570" s="1"/>
      <c r="F570" s="1"/>
      <c r="G570" s="1"/>
      <c r="H570" s="1"/>
      <c r="I570" s="1"/>
    </row>
    <row r="571" spans="1:9" ht="12.75">
      <c r="A571" s="1"/>
      <c r="B571" s="1"/>
      <c r="D571" s="1"/>
      <c r="E571" s="1"/>
      <c r="F571" s="1"/>
      <c r="G571" s="1"/>
      <c r="H571" s="1"/>
      <c r="I571" s="1"/>
    </row>
    <row r="572" spans="1:9" ht="12.75">
      <c r="A572" s="1"/>
      <c r="B572" s="1"/>
      <c r="D572" s="1"/>
      <c r="E572" s="1"/>
      <c r="F572" s="1"/>
      <c r="G572" s="1"/>
      <c r="H572" s="1"/>
      <c r="I572" s="1"/>
    </row>
    <row r="573" spans="1:9" ht="12.75">
      <c r="A573" s="1"/>
      <c r="B573" s="1"/>
      <c r="D573" s="1"/>
      <c r="E573" s="1"/>
      <c r="F573" s="1"/>
      <c r="G573" s="1"/>
      <c r="H573" s="1"/>
      <c r="I573" s="1"/>
    </row>
    <row r="574" spans="1:9" ht="12.75">
      <c r="A574" s="1"/>
      <c r="B574" s="1"/>
      <c r="D574" s="1"/>
      <c r="E574" s="1"/>
      <c r="F574" s="1"/>
      <c r="G574" s="1"/>
      <c r="H574" s="1"/>
      <c r="I574" s="1"/>
    </row>
    <row r="575" spans="1:9" ht="12.75">
      <c r="A575" s="1"/>
      <c r="B575" s="1"/>
      <c r="D575" s="1"/>
      <c r="E575" s="1"/>
      <c r="F575" s="1"/>
      <c r="G575" s="1"/>
      <c r="H575" s="1"/>
      <c r="I575" s="1"/>
    </row>
    <row r="576" spans="1:9" ht="12.75">
      <c r="A576" s="1"/>
      <c r="B576" s="1"/>
      <c r="D576" s="1"/>
      <c r="E576" s="1"/>
      <c r="F576" s="1"/>
      <c r="G576" s="1"/>
      <c r="H576" s="1"/>
      <c r="I576" s="1"/>
    </row>
    <row r="577" spans="1:9" ht="12.75">
      <c r="A577" s="1"/>
      <c r="B577" s="1"/>
      <c r="D577" s="1"/>
      <c r="E577" s="1"/>
      <c r="F577" s="1"/>
      <c r="G577" s="1"/>
      <c r="H577" s="1"/>
      <c r="I577" s="1"/>
    </row>
    <row r="578" spans="1:9" ht="12.75">
      <c r="A578" s="1"/>
      <c r="B578" s="1"/>
      <c r="D578" s="1"/>
      <c r="E578" s="1"/>
      <c r="F578" s="1"/>
      <c r="G578" s="1"/>
      <c r="H578" s="1"/>
      <c r="I578" s="1"/>
    </row>
    <row r="579" spans="1:9" ht="12.75">
      <c r="A579" s="1"/>
      <c r="B579" s="1"/>
      <c r="D579" s="1"/>
      <c r="E579" s="1"/>
      <c r="F579" s="1"/>
      <c r="G579" s="1"/>
      <c r="H579" s="1"/>
      <c r="I579" s="1"/>
    </row>
    <row r="580" spans="1:9" ht="12.75">
      <c r="A580" s="1"/>
      <c r="B580" s="1"/>
      <c r="D580" s="1"/>
      <c r="E580" s="1"/>
      <c r="F580" s="1"/>
      <c r="G580" s="1"/>
      <c r="H580" s="1"/>
      <c r="I580" s="1"/>
    </row>
    <row r="581" spans="1:9" ht="12.75">
      <c r="A581" s="1"/>
      <c r="B581" s="1"/>
      <c r="D581" s="1"/>
      <c r="E581" s="1"/>
      <c r="F581" s="1"/>
      <c r="G581" s="1"/>
      <c r="H581" s="1"/>
      <c r="I581" s="1"/>
    </row>
    <row r="582" spans="1:9" ht="12.75">
      <c r="A582" s="1"/>
      <c r="B582" s="1"/>
      <c r="D582" s="1"/>
      <c r="E582" s="1"/>
      <c r="F582" s="1"/>
      <c r="G582" s="1"/>
      <c r="H582" s="1"/>
      <c r="I582" s="1"/>
    </row>
    <row r="583" spans="1:9" ht="12.75">
      <c r="A583" s="1"/>
      <c r="B583" s="1"/>
      <c r="D583" s="1"/>
      <c r="E583" s="1"/>
      <c r="F583" s="1"/>
      <c r="G583" s="1"/>
      <c r="H583" s="1"/>
      <c r="I583" s="1"/>
    </row>
    <row r="584" spans="1:9" ht="12.75">
      <c r="A584" s="1"/>
      <c r="B584" s="1"/>
      <c r="D584" s="1"/>
      <c r="E584" s="1"/>
      <c r="F584" s="1"/>
      <c r="G584" s="1"/>
      <c r="H584" s="1"/>
      <c r="I584" s="1"/>
    </row>
    <row r="585" spans="1:9" ht="12.75">
      <c r="A585" s="1"/>
      <c r="B585" s="1"/>
      <c r="D585" s="1"/>
      <c r="E585" s="1"/>
      <c r="F585" s="1"/>
      <c r="G585" s="1"/>
      <c r="H585" s="1"/>
      <c r="I585" s="1"/>
    </row>
    <row r="586" spans="1:9" ht="12.75">
      <c r="A586" s="1"/>
      <c r="B586" s="1"/>
      <c r="D586" s="1"/>
      <c r="E586" s="1"/>
      <c r="F586" s="1"/>
      <c r="G586" s="1"/>
      <c r="H586" s="1"/>
      <c r="I586" s="1"/>
    </row>
    <row r="587" spans="1:9" ht="12.75">
      <c r="A587" s="1"/>
      <c r="B587" s="1"/>
      <c r="D587" s="1"/>
      <c r="E587" s="1"/>
      <c r="F587" s="1"/>
      <c r="G587" s="1"/>
      <c r="H587" s="1"/>
      <c r="I587" s="1"/>
    </row>
    <row r="588" spans="1:9" ht="12.75">
      <c r="A588" s="1"/>
      <c r="B588" s="1"/>
      <c r="D588" s="1"/>
      <c r="E588" s="1"/>
      <c r="F588" s="1"/>
      <c r="G588" s="1"/>
      <c r="H588" s="1"/>
      <c r="I588" s="1"/>
    </row>
    <row r="589" spans="1:9" ht="12.75">
      <c r="A589" s="1"/>
      <c r="B589" s="1"/>
      <c r="D589" s="1"/>
      <c r="E589" s="1"/>
      <c r="F589" s="1"/>
      <c r="G589" s="1"/>
      <c r="H589" s="1"/>
      <c r="I589" s="1"/>
    </row>
    <row r="590" spans="1:9" ht="12.75">
      <c r="A590" s="1"/>
      <c r="B590" s="1"/>
      <c r="D590" s="1"/>
      <c r="E590" s="1"/>
      <c r="F590" s="1"/>
      <c r="G590" s="1"/>
      <c r="H590" s="1"/>
      <c r="I590" s="1"/>
    </row>
    <row r="591" spans="1:9" ht="12.75">
      <c r="A591" s="1"/>
      <c r="B591" s="1"/>
      <c r="D591" s="1"/>
      <c r="E591" s="1"/>
      <c r="F591" s="1"/>
      <c r="G591" s="1"/>
      <c r="H591" s="1"/>
      <c r="I591" s="1"/>
    </row>
    <row r="592" spans="1:9" ht="12.75">
      <c r="A592" s="1"/>
      <c r="B592" s="1"/>
      <c r="D592" s="1"/>
      <c r="E592" s="1"/>
      <c r="F592" s="1"/>
      <c r="G592" s="1"/>
      <c r="H592" s="1"/>
      <c r="I592" s="1"/>
    </row>
    <row r="593" spans="1:9" ht="12.75">
      <c r="A593" s="1"/>
      <c r="B593" s="1"/>
      <c r="D593" s="1"/>
      <c r="E593" s="1"/>
      <c r="F593" s="1"/>
      <c r="G593" s="1"/>
      <c r="H593" s="1"/>
      <c r="I593" s="1"/>
    </row>
    <row r="594" spans="1:9" ht="12.75">
      <c r="A594" s="1"/>
      <c r="B594" s="1"/>
      <c r="D594" s="1"/>
      <c r="E594" s="1"/>
      <c r="F594" s="1"/>
      <c r="G594" s="1"/>
      <c r="H594" s="1"/>
      <c r="I594" s="1"/>
    </row>
    <row r="595" spans="1:9" ht="12.75">
      <c r="A595" s="1"/>
      <c r="B595" s="1"/>
      <c r="D595" s="1"/>
      <c r="E595" s="1"/>
      <c r="F595" s="1"/>
      <c r="G595" s="1"/>
      <c r="H595" s="1"/>
      <c r="I595" s="1"/>
    </row>
    <row r="596" spans="1:9" ht="12.75">
      <c r="A596" s="1"/>
      <c r="B596" s="1"/>
      <c r="D596" s="1"/>
      <c r="E596" s="1"/>
      <c r="F596" s="1"/>
      <c r="G596" s="1"/>
      <c r="H596" s="1"/>
      <c r="I596" s="1"/>
    </row>
    <row r="597" spans="1:9" ht="12.75">
      <c r="A597" s="1"/>
      <c r="B597" s="1"/>
      <c r="D597" s="1"/>
      <c r="E597" s="1"/>
      <c r="F597" s="1"/>
      <c r="G597" s="1"/>
      <c r="H597" s="1"/>
      <c r="I597" s="1"/>
    </row>
    <row r="598" spans="1:9" ht="12.75">
      <c r="A598" s="1"/>
      <c r="B598" s="1"/>
      <c r="D598" s="1"/>
      <c r="E598" s="1"/>
      <c r="F598" s="1"/>
      <c r="G598" s="1"/>
      <c r="H598" s="1"/>
      <c r="I598" s="1"/>
    </row>
    <row r="599" spans="1:9" ht="12.75">
      <c r="A599" s="1"/>
      <c r="B599" s="1"/>
      <c r="D599" s="1"/>
      <c r="E599" s="1"/>
      <c r="F599" s="1"/>
      <c r="G599" s="1"/>
      <c r="H599" s="1"/>
      <c r="I599" s="1"/>
    </row>
    <row r="600" spans="1:9" ht="12.75">
      <c r="A600" s="1"/>
      <c r="B600" s="1"/>
      <c r="D600" s="1"/>
      <c r="E600" s="1"/>
      <c r="F600" s="1"/>
      <c r="G600" s="1"/>
      <c r="H600" s="1"/>
      <c r="I600" s="1"/>
    </row>
    <row r="601" spans="1:9" ht="12.75">
      <c r="A601" s="1"/>
      <c r="B601" s="1"/>
      <c r="D601" s="1"/>
      <c r="E601" s="1"/>
      <c r="F601" s="1"/>
      <c r="G601" s="1"/>
      <c r="H601" s="1"/>
      <c r="I601" s="1"/>
    </row>
    <row r="602" spans="1:9" ht="12.75">
      <c r="A602" s="1"/>
      <c r="B602" s="1"/>
      <c r="D602" s="1"/>
      <c r="E602" s="1"/>
      <c r="F602" s="1"/>
      <c r="G602" s="1"/>
      <c r="H602" s="1"/>
      <c r="I602" s="1"/>
    </row>
    <row r="603" spans="1:9" ht="12.75">
      <c r="A603" s="1"/>
      <c r="B603" s="1"/>
      <c r="D603" s="1"/>
      <c r="E603" s="1"/>
      <c r="F603" s="1"/>
      <c r="G603" s="1"/>
      <c r="H603" s="1"/>
      <c r="I603" s="1"/>
    </row>
    <row r="604" spans="1:9" ht="12.75">
      <c r="A604" s="1"/>
      <c r="B604" s="1"/>
      <c r="D604" s="1"/>
      <c r="E604" s="1"/>
      <c r="F604" s="1"/>
      <c r="G604" s="1"/>
      <c r="H604" s="1"/>
      <c r="I604" s="1"/>
    </row>
    <row r="605" spans="1:9" ht="12.75">
      <c r="A605" s="1"/>
      <c r="B605" s="1"/>
      <c r="D605" s="1"/>
      <c r="E605" s="1"/>
      <c r="F605" s="1"/>
      <c r="G605" s="1"/>
      <c r="H605" s="1"/>
      <c r="I605" s="1"/>
    </row>
    <row r="606" spans="1:9" ht="12.75">
      <c r="A606" s="1"/>
      <c r="B606" s="1"/>
      <c r="D606" s="1"/>
      <c r="E606" s="1"/>
      <c r="F606" s="1"/>
      <c r="G606" s="1"/>
      <c r="H606" s="1"/>
      <c r="I606" s="1"/>
    </row>
    <row r="607" spans="1:9" ht="12.75">
      <c r="A607" s="1"/>
      <c r="B607" s="1"/>
      <c r="D607" s="1"/>
      <c r="E607" s="1"/>
      <c r="F607" s="1"/>
      <c r="G607" s="1"/>
      <c r="H607" s="1"/>
      <c r="I607" s="1"/>
    </row>
    <row r="608" spans="1:9" ht="12.75">
      <c r="A608" s="1"/>
      <c r="B608" s="1"/>
      <c r="D608" s="1"/>
      <c r="E608" s="1"/>
      <c r="F608" s="1"/>
      <c r="G608" s="1"/>
      <c r="H608" s="1"/>
      <c r="I608" s="1"/>
    </row>
    <row r="609" spans="1:9" ht="12.75">
      <c r="A609" s="1"/>
      <c r="B609" s="1"/>
      <c r="D609" s="1"/>
      <c r="E609" s="1"/>
      <c r="F609" s="1"/>
      <c r="G609" s="1"/>
      <c r="H609" s="1"/>
      <c r="I609" s="1"/>
    </row>
    <row r="610" spans="1:9" ht="12.75">
      <c r="A610" s="1"/>
      <c r="B610" s="1"/>
      <c r="D610" s="1"/>
      <c r="E610" s="1"/>
      <c r="F610" s="1"/>
      <c r="G610" s="1"/>
      <c r="H610" s="1"/>
      <c r="I610" s="1"/>
    </row>
    <row r="611" spans="1:9" ht="12.75">
      <c r="A611" s="1"/>
      <c r="B611" s="1"/>
      <c r="D611" s="1"/>
      <c r="E611" s="1"/>
      <c r="F611" s="1"/>
      <c r="G611" s="1"/>
      <c r="H611" s="1"/>
      <c r="I611" s="1"/>
    </row>
    <row r="612" spans="1:9" ht="12.75">
      <c r="A612" s="1"/>
      <c r="B612" s="1"/>
      <c r="D612" s="1"/>
      <c r="E612" s="1"/>
      <c r="F612" s="1"/>
      <c r="G612" s="1"/>
      <c r="H612" s="1"/>
      <c r="I612" s="1"/>
    </row>
    <row r="613" spans="1:9" ht="12.75">
      <c r="A613" s="1"/>
      <c r="B613" s="1"/>
      <c r="D613" s="1"/>
      <c r="E613" s="1"/>
      <c r="F613" s="1"/>
      <c r="G613" s="1"/>
      <c r="H613" s="1"/>
      <c r="I613" s="1"/>
    </row>
    <row r="614" spans="1:9" ht="12.75">
      <c r="A614" s="1"/>
      <c r="B614" s="1"/>
      <c r="D614" s="1"/>
      <c r="E614" s="1"/>
      <c r="F614" s="1"/>
      <c r="G614" s="1"/>
      <c r="H614" s="1"/>
      <c r="I614" s="1"/>
    </row>
    <row r="615" spans="1:9" ht="12.75">
      <c r="A615" s="1"/>
      <c r="B615" s="1"/>
      <c r="D615" s="1"/>
      <c r="E615" s="1"/>
      <c r="F615" s="1"/>
      <c r="G615" s="1"/>
      <c r="H615" s="1"/>
      <c r="I615" s="1"/>
    </row>
    <row r="616" spans="1:9" ht="12.75">
      <c r="A616" s="1"/>
      <c r="B616" s="1"/>
      <c r="D616" s="1"/>
      <c r="E616" s="1"/>
      <c r="F616" s="1"/>
      <c r="G616" s="1"/>
      <c r="H616" s="1"/>
      <c r="I616" s="1"/>
    </row>
    <row r="617" spans="1:9" ht="12.75">
      <c r="A617" s="1"/>
      <c r="B617" s="1"/>
      <c r="D617" s="1"/>
      <c r="E617" s="1"/>
      <c r="F617" s="1"/>
      <c r="G617" s="1"/>
      <c r="H617" s="1"/>
      <c r="I617" s="1"/>
    </row>
    <row r="618" spans="1:9" ht="12.75">
      <c r="A618" s="1"/>
      <c r="B618" s="1"/>
      <c r="D618" s="1"/>
      <c r="E618" s="1"/>
      <c r="F618" s="1"/>
      <c r="G618" s="1"/>
      <c r="H618" s="1"/>
      <c r="I618" s="1"/>
    </row>
    <row r="619" spans="1:9" ht="12.75">
      <c r="A619" s="1"/>
      <c r="B619" s="1"/>
      <c r="D619" s="1"/>
      <c r="E619" s="1"/>
      <c r="F619" s="1"/>
      <c r="G619" s="1"/>
      <c r="H619" s="1"/>
      <c r="I619" s="1"/>
    </row>
    <row r="620" spans="1:9" ht="12.75">
      <c r="A620" s="1"/>
      <c r="B620" s="1"/>
      <c r="D620" s="1"/>
      <c r="E620" s="1"/>
      <c r="F620" s="1"/>
      <c r="G620" s="1"/>
      <c r="H620" s="1"/>
      <c r="I620" s="1"/>
    </row>
    <row r="621" spans="1:9" ht="12.75">
      <c r="A621" s="1"/>
      <c r="B621" s="1"/>
      <c r="D621" s="1"/>
      <c r="E621" s="1"/>
      <c r="F621" s="1"/>
      <c r="G621" s="1"/>
      <c r="H621" s="1"/>
      <c r="I621" s="1"/>
    </row>
    <row r="622" spans="1:9" ht="12.75">
      <c r="A622" s="1"/>
      <c r="B622" s="1"/>
      <c r="D622" s="1"/>
      <c r="E622" s="1"/>
      <c r="F622" s="1"/>
      <c r="G622" s="1"/>
      <c r="H622" s="1"/>
      <c r="I622" s="1"/>
    </row>
    <row r="623" spans="1:9" ht="12.75">
      <c r="A623" s="1"/>
      <c r="B623" s="1"/>
      <c r="D623" s="1"/>
      <c r="E623" s="1"/>
      <c r="F623" s="1"/>
      <c r="G623" s="1"/>
      <c r="H623" s="1"/>
      <c r="I623" s="1"/>
    </row>
    <row r="624" spans="1:9" ht="12.75">
      <c r="A624" s="1"/>
      <c r="B624" s="1"/>
      <c r="D624" s="1"/>
      <c r="E624" s="1"/>
      <c r="F624" s="1"/>
      <c r="G624" s="1"/>
      <c r="H624" s="1"/>
      <c r="I624" s="1"/>
    </row>
    <row r="625" spans="1:9" ht="12.75">
      <c r="A625" s="1"/>
      <c r="B625" s="1"/>
      <c r="D625" s="1"/>
      <c r="E625" s="1"/>
      <c r="F625" s="1"/>
      <c r="G625" s="1"/>
      <c r="H625" s="1"/>
      <c r="I625" s="1"/>
    </row>
    <row r="626" spans="1:9" ht="12.75">
      <c r="A626" s="1"/>
      <c r="B626" s="1"/>
      <c r="D626" s="1"/>
      <c r="E626" s="1"/>
      <c r="F626" s="1"/>
      <c r="G626" s="1"/>
      <c r="H626" s="1"/>
      <c r="I626" s="1"/>
    </row>
    <row r="627" spans="1:9" ht="12.75">
      <c r="A627" s="1"/>
      <c r="B627" s="1"/>
      <c r="D627" s="1"/>
      <c r="E627" s="1"/>
      <c r="F627" s="1"/>
      <c r="G627" s="1"/>
      <c r="H627" s="1"/>
      <c r="I627" s="1"/>
    </row>
    <row r="628" spans="1:9" ht="12.75">
      <c r="A628" s="1"/>
      <c r="B628" s="1"/>
      <c r="D628" s="1"/>
      <c r="E628" s="1"/>
      <c r="F628" s="1"/>
      <c r="G628" s="1"/>
      <c r="H628" s="1"/>
      <c r="I628" s="1"/>
    </row>
    <row r="629" spans="1:9" ht="12.75">
      <c r="A629" s="1"/>
      <c r="B629" s="1"/>
      <c r="D629" s="1"/>
      <c r="E629" s="1"/>
      <c r="F629" s="1"/>
      <c r="G629" s="1"/>
      <c r="H629" s="1"/>
      <c r="I629" s="1"/>
    </row>
    <row r="630" spans="1:9" ht="12.75">
      <c r="A630" s="1"/>
      <c r="B630" s="1"/>
      <c r="D630" s="1"/>
      <c r="E630" s="1"/>
      <c r="F630" s="1"/>
      <c r="G630" s="1"/>
      <c r="H630" s="1"/>
      <c r="I630" s="1"/>
    </row>
    <row r="631" spans="1:9" ht="12.75">
      <c r="A631" s="1"/>
      <c r="B631" s="1"/>
      <c r="D631" s="1"/>
      <c r="E631" s="1"/>
      <c r="F631" s="1"/>
      <c r="G631" s="1"/>
      <c r="H631" s="1"/>
      <c r="I631" s="1"/>
    </row>
    <row r="632" spans="1:9" ht="12.75">
      <c r="A632" s="1"/>
      <c r="B632" s="1"/>
      <c r="D632" s="1"/>
      <c r="E632" s="1"/>
      <c r="F632" s="1"/>
      <c r="G632" s="1"/>
      <c r="H632" s="1"/>
      <c r="I632" s="1"/>
    </row>
    <row r="633" spans="1:9" ht="12.75">
      <c r="A633" s="1"/>
      <c r="B633" s="1"/>
      <c r="D633" s="1"/>
      <c r="E633" s="1"/>
      <c r="F633" s="1"/>
      <c r="G633" s="1"/>
      <c r="H633" s="1"/>
      <c r="I633" s="1"/>
    </row>
    <row r="634" spans="1:9" ht="12.75">
      <c r="A634" s="1"/>
      <c r="B634" s="1"/>
      <c r="D634" s="1"/>
      <c r="E634" s="1"/>
      <c r="F634" s="1"/>
      <c r="G634" s="1"/>
      <c r="H634" s="1"/>
      <c r="I634" s="1"/>
    </row>
    <row r="635" spans="1:9" ht="12.75">
      <c r="A635" s="1"/>
      <c r="B635" s="1"/>
      <c r="D635" s="1"/>
      <c r="E635" s="1"/>
      <c r="F635" s="1"/>
      <c r="G635" s="1"/>
      <c r="H635" s="1"/>
      <c r="I635" s="1"/>
    </row>
    <row r="636" spans="1:9" ht="12.75">
      <c r="A636" s="1"/>
      <c r="B636" s="1"/>
      <c r="D636" s="1"/>
      <c r="E636" s="1"/>
      <c r="F636" s="1"/>
      <c r="G636" s="1"/>
      <c r="H636" s="1"/>
      <c r="I636" s="1"/>
    </row>
    <row r="637" spans="1:9" ht="12.75">
      <c r="A637" s="1"/>
      <c r="B637" s="1"/>
      <c r="D637" s="1"/>
      <c r="E637" s="1"/>
      <c r="F637" s="1"/>
      <c r="G637" s="1"/>
      <c r="H637" s="1"/>
      <c r="I637" s="1"/>
    </row>
    <row r="638" spans="1:9" ht="12.75">
      <c r="A638" s="1"/>
      <c r="B638" s="1"/>
      <c r="D638" s="1"/>
      <c r="E638" s="1"/>
      <c r="F638" s="1"/>
      <c r="G638" s="1"/>
      <c r="H638" s="1"/>
      <c r="I638" s="1"/>
    </row>
    <row r="639" spans="1:9" ht="12.75">
      <c r="A639" s="1"/>
      <c r="B639" s="1"/>
      <c r="D639" s="1"/>
      <c r="E639" s="1"/>
      <c r="F639" s="1"/>
      <c r="G639" s="1"/>
      <c r="H639" s="1"/>
      <c r="I639" s="1"/>
    </row>
    <row r="640" spans="1:9" ht="12.75">
      <c r="A640" s="1"/>
      <c r="B640" s="1"/>
      <c r="D640" s="1"/>
      <c r="E640" s="1"/>
      <c r="F640" s="1"/>
      <c r="G640" s="1"/>
      <c r="H640" s="1"/>
      <c r="I640" s="1"/>
    </row>
    <row r="641" spans="1:9" ht="12.75">
      <c r="A641" s="1"/>
      <c r="B641" s="1"/>
      <c r="D641" s="1"/>
      <c r="E641" s="1"/>
      <c r="F641" s="1"/>
      <c r="G641" s="1"/>
      <c r="H641" s="1"/>
      <c r="I641" s="1"/>
    </row>
    <row r="642" spans="1:9" ht="12.75">
      <c r="A642" s="1"/>
      <c r="B642" s="1"/>
      <c r="D642" s="1"/>
      <c r="E642" s="1"/>
      <c r="F642" s="1"/>
      <c r="G642" s="1"/>
      <c r="H642" s="1"/>
      <c r="I642" s="1"/>
    </row>
    <row r="643" spans="1:9" ht="12.75">
      <c r="A643" s="1"/>
      <c r="B643" s="1"/>
      <c r="D643" s="1"/>
      <c r="E643" s="1"/>
      <c r="F643" s="1"/>
      <c r="G643" s="1"/>
      <c r="H643" s="1"/>
      <c r="I643" s="1"/>
    </row>
    <row r="644" spans="1:9" ht="12.75">
      <c r="A644" s="1"/>
      <c r="B644" s="1"/>
      <c r="D644" s="1"/>
      <c r="E644" s="1"/>
      <c r="F644" s="1"/>
      <c r="G644" s="1"/>
      <c r="H644" s="1"/>
      <c r="I644" s="1"/>
    </row>
    <row r="645" spans="1:9" ht="12.75">
      <c r="A645" s="1"/>
      <c r="B645" s="1"/>
      <c r="D645" s="1"/>
      <c r="E645" s="1"/>
      <c r="F645" s="1"/>
      <c r="G645" s="1"/>
      <c r="H645" s="1"/>
      <c r="I645" s="1"/>
    </row>
    <row r="646" spans="1:9" ht="12.75">
      <c r="A646" s="1"/>
      <c r="B646" s="1"/>
      <c r="D646" s="1"/>
      <c r="E646" s="1"/>
      <c r="F646" s="1"/>
      <c r="G646" s="1"/>
      <c r="H646" s="1"/>
      <c r="I646" s="1"/>
    </row>
    <row r="647" spans="1:9" ht="12.75">
      <c r="A647" s="1"/>
      <c r="B647" s="1"/>
      <c r="D647" s="1"/>
      <c r="E647" s="1"/>
      <c r="F647" s="1"/>
      <c r="G647" s="1"/>
      <c r="H647" s="1"/>
      <c r="I647" s="1"/>
    </row>
    <row r="648" spans="1:9" ht="12.75">
      <c r="A648" s="1"/>
      <c r="B648" s="1"/>
      <c r="D648" s="1"/>
      <c r="E648" s="1"/>
      <c r="F648" s="1"/>
      <c r="G648" s="1"/>
      <c r="H648" s="1"/>
      <c r="I648" s="1"/>
    </row>
    <row r="649" spans="1:9" ht="12.75">
      <c r="A649" s="1"/>
      <c r="B649" s="1"/>
      <c r="D649" s="1"/>
      <c r="E649" s="1"/>
      <c r="F649" s="1"/>
      <c r="G649" s="1"/>
      <c r="H649" s="1"/>
      <c r="I649" s="1"/>
    </row>
    <row r="650" spans="1:9" ht="12.75">
      <c r="A650" s="1"/>
      <c r="B650" s="1"/>
      <c r="D650" s="1"/>
      <c r="E650" s="1"/>
      <c r="F650" s="1"/>
      <c r="G650" s="1"/>
      <c r="H650" s="1"/>
      <c r="I650" s="1"/>
    </row>
    <row r="651" spans="1:9" ht="12.75">
      <c r="A651" s="1"/>
      <c r="B651" s="1"/>
      <c r="D651" s="1"/>
      <c r="E651" s="1"/>
      <c r="F651" s="1"/>
      <c r="G651" s="1"/>
      <c r="H651" s="1"/>
      <c r="I651" s="1"/>
    </row>
    <row r="652" spans="1:9" ht="12.75">
      <c r="A652" s="1"/>
      <c r="B652" s="1"/>
      <c r="D652" s="1"/>
      <c r="E652" s="1"/>
      <c r="F652" s="1"/>
      <c r="G652" s="1"/>
      <c r="H652" s="1"/>
      <c r="I652" s="1"/>
    </row>
    <row r="653" spans="1:9" ht="12.75">
      <c r="A653" s="1"/>
      <c r="B653" s="1"/>
      <c r="D653" s="1"/>
      <c r="E653" s="1"/>
      <c r="F653" s="1"/>
      <c r="G653" s="1"/>
      <c r="H653" s="1"/>
      <c r="I653" s="1"/>
    </row>
    <row r="654" spans="1:9" ht="12.75">
      <c r="A654" s="1"/>
      <c r="B654" s="1"/>
      <c r="D654" s="1"/>
      <c r="E654" s="1"/>
      <c r="F654" s="1"/>
      <c r="G654" s="1"/>
      <c r="H654" s="1"/>
      <c r="I654" s="1"/>
    </row>
    <row r="655" spans="1:9" ht="12.75">
      <c r="A655" s="1"/>
      <c r="B655" s="1"/>
      <c r="D655" s="1"/>
      <c r="E655" s="1"/>
      <c r="F655" s="1"/>
      <c r="G655" s="1"/>
      <c r="H655" s="1"/>
      <c r="I655" s="1"/>
    </row>
    <row r="656" spans="1:9" ht="12.75">
      <c r="A656" s="1"/>
      <c r="B656" s="1"/>
      <c r="D656" s="1"/>
      <c r="E656" s="1"/>
      <c r="F656" s="1"/>
      <c r="G656" s="1"/>
      <c r="H656" s="1"/>
      <c r="I656" s="1"/>
    </row>
    <row r="657" spans="1:9" ht="12.75">
      <c r="A657" s="1"/>
      <c r="B657" s="1"/>
      <c r="D657" s="1"/>
      <c r="E657" s="1"/>
      <c r="F657" s="1"/>
      <c r="G657" s="1"/>
      <c r="H657" s="1"/>
      <c r="I657" s="1"/>
    </row>
    <row r="658" spans="1:9" ht="12.75">
      <c r="A658" s="1"/>
      <c r="B658" s="1"/>
      <c r="D658" s="1"/>
      <c r="E658" s="1"/>
      <c r="F658" s="1"/>
      <c r="G658" s="1"/>
      <c r="H658" s="1"/>
      <c r="I658" s="1"/>
    </row>
    <row r="659" spans="1:9" ht="12.75">
      <c r="A659" s="1"/>
      <c r="B659" s="1"/>
      <c r="D659" s="1"/>
      <c r="E659" s="1"/>
      <c r="F659" s="1"/>
      <c r="G659" s="1"/>
      <c r="H659" s="1"/>
      <c r="I659" s="1"/>
    </row>
    <row r="660" spans="1:9" ht="12.75">
      <c r="A660" s="1"/>
      <c r="B660" s="1"/>
      <c r="D660" s="1"/>
      <c r="E660" s="1"/>
      <c r="F660" s="1"/>
      <c r="G660" s="1"/>
      <c r="H660" s="1"/>
      <c r="I660" s="1"/>
    </row>
    <row r="661" spans="1:9" ht="12.75">
      <c r="A661" s="1"/>
      <c r="B661" s="1"/>
      <c r="D661" s="1"/>
      <c r="E661" s="1"/>
      <c r="F661" s="1"/>
      <c r="G661" s="1"/>
      <c r="H661" s="1"/>
      <c r="I661" s="1"/>
    </row>
    <row r="662" spans="1:9" ht="12.75">
      <c r="A662" s="1"/>
      <c r="B662" s="1"/>
      <c r="D662" s="1"/>
      <c r="E662" s="1"/>
      <c r="F662" s="1"/>
      <c r="G662" s="1"/>
      <c r="H662" s="1"/>
      <c r="I662" s="1"/>
    </row>
    <row r="663" spans="1:9" ht="12.75">
      <c r="A663" s="1"/>
      <c r="B663" s="1"/>
      <c r="D663" s="1"/>
      <c r="E663" s="1"/>
      <c r="F663" s="1"/>
      <c r="G663" s="1"/>
      <c r="H663" s="1"/>
      <c r="I663" s="1"/>
    </row>
    <row r="664" spans="1:9" ht="12.75">
      <c r="A664" s="1"/>
      <c r="B664" s="1"/>
      <c r="D664" s="1"/>
      <c r="E664" s="1"/>
      <c r="F664" s="1"/>
      <c r="G664" s="1"/>
      <c r="H664" s="1"/>
      <c r="I664" s="1"/>
    </row>
    <row r="665" spans="1:9" ht="12.75">
      <c r="A665" s="1"/>
      <c r="B665" s="1"/>
      <c r="D665" s="1"/>
      <c r="E665" s="1"/>
      <c r="F665" s="1"/>
      <c r="G665" s="1"/>
      <c r="H665" s="1"/>
      <c r="I665" s="1"/>
    </row>
    <row r="666" spans="1:9" ht="12.75">
      <c r="A666" s="1"/>
      <c r="B666" s="1"/>
      <c r="D666" s="1"/>
      <c r="E666" s="1"/>
      <c r="F666" s="1"/>
      <c r="G666" s="1"/>
      <c r="H666" s="1"/>
      <c r="I666" s="1"/>
    </row>
    <row r="667" spans="1:9" ht="12.75">
      <c r="A667" s="1"/>
      <c r="B667" s="1"/>
      <c r="D667" s="1"/>
      <c r="E667" s="1"/>
      <c r="F667" s="1"/>
      <c r="G667" s="1"/>
      <c r="H667" s="1"/>
      <c r="I667" s="1"/>
    </row>
    <row r="668" spans="1:9" ht="12.75">
      <c r="A668" s="1"/>
      <c r="B668" s="1"/>
      <c r="D668" s="1"/>
      <c r="E668" s="1"/>
      <c r="F668" s="1"/>
      <c r="G668" s="1"/>
      <c r="H668" s="1"/>
      <c r="I668" s="1"/>
    </row>
    <row r="669" spans="1:9" ht="12.75">
      <c r="A669" s="1"/>
      <c r="B669" s="1"/>
      <c r="D669" s="1"/>
      <c r="E669" s="1"/>
      <c r="F669" s="1"/>
      <c r="G669" s="1"/>
      <c r="H669" s="1"/>
      <c r="I669" s="1"/>
    </row>
    <row r="670" spans="1:9" ht="12.75">
      <c r="A670" s="1"/>
      <c r="B670" s="1"/>
      <c r="D670" s="1"/>
      <c r="E670" s="1"/>
      <c r="F670" s="1"/>
      <c r="G670" s="1"/>
      <c r="H670" s="1"/>
      <c r="I670" s="1"/>
    </row>
    <row r="671" spans="1:9" ht="12.75">
      <c r="A671" s="1"/>
      <c r="B671" s="1"/>
      <c r="D671" s="1"/>
      <c r="E671" s="1"/>
      <c r="F671" s="1"/>
      <c r="G671" s="1"/>
      <c r="H671" s="1"/>
      <c r="I671" s="1"/>
    </row>
    <row r="672" spans="1:9" ht="12.75">
      <c r="A672" s="1"/>
      <c r="B672" s="1"/>
      <c r="D672" s="1"/>
      <c r="E672" s="1"/>
      <c r="F672" s="1"/>
      <c r="G672" s="1"/>
      <c r="H672" s="1"/>
      <c r="I672" s="1"/>
    </row>
    <row r="673" spans="1:9" ht="12.75">
      <c r="A673" s="1"/>
      <c r="B673" s="1"/>
      <c r="D673" s="1"/>
      <c r="E673" s="1"/>
      <c r="F673" s="1"/>
      <c r="G673" s="1"/>
      <c r="H673" s="1"/>
      <c r="I673" s="1"/>
    </row>
    <row r="674" spans="1:9" ht="12.75">
      <c r="A674" s="1"/>
      <c r="B674" s="1"/>
      <c r="D674" s="1"/>
      <c r="E674" s="1"/>
      <c r="F674" s="1"/>
      <c r="G674" s="1"/>
      <c r="H674" s="1"/>
      <c r="I674" s="1"/>
    </row>
    <row r="675" spans="1:9" ht="12.75">
      <c r="A675" s="1"/>
      <c r="B675" s="1"/>
      <c r="D675" s="1"/>
      <c r="E675" s="1"/>
      <c r="F675" s="1"/>
      <c r="G675" s="1"/>
      <c r="H675" s="1"/>
      <c r="I675" s="1"/>
    </row>
    <row r="676" spans="1:9" ht="12.75">
      <c r="A676" s="1"/>
      <c r="B676" s="1"/>
      <c r="D676" s="1"/>
      <c r="E676" s="1"/>
      <c r="F676" s="1"/>
      <c r="G676" s="1"/>
      <c r="H676" s="1"/>
      <c r="I676" s="1"/>
    </row>
    <row r="677" spans="1:9" ht="12.75">
      <c r="A677" s="1"/>
      <c r="B677" s="1"/>
      <c r="D677" s="1"/>
      <c r="E677" s="1"/>
      <c r="F677" s="1"/>
      <c r="G677" s="1"/>
      <c r="H677" s="1"/>
      <c r="I677" s="1"/>
    </row>
    <row r="678" spans="1:9" ht="12.75">
      <c r="A678" s="1"/>
      <c r="B678" s="1"/>
      <c r="D678" s="1"/>
      <c r="E678" s="1"/>
      <c r="F678" s="1"/>
      <c r="G678" s="1"/>
      <c r="H678" s="1"/>
      <c r="I678" s="1"/>
    </row>
    <row r="679" spans="1:9" ht="12.75">
      <c r="A679" s="1"/>
      <c r="B679" s="1"/>
      <c r="D679" s="1"/>
      <c r="E679" s="1"/>
      <c r="F679" s="1"/>
      <c r="G679" s="1"/>
      <c r="H679" s="1"/>
      <c r="I679" s="1"/>
    </row>
    <row r="680" spans="1:9" ht="12.75">
      <c r="A680" s="1"/>
      <c r="B680" s="1"/>
      <c r="D680" s="1"/>
      <c r="E680" s="1"/>
      <c r="F680" s="1"/>
      <c r="G680" s="1"/>
      <c r="H680" s="1"/>
      <c r="I680" s="1"/>
    </row>
    <row r="681" spans="1:9" ht="12.75">
      <c r="A681" s="1"/>
      <c r="B681" s="1"/>
      <c r="D681" s="1"/>
      <c r="E681" s="1"/>
      <c r="F681" s="1"/>
      <c r="G681" s="1"/>
      <c r="H681" s="1"/>
      <c r="I681" s="1"/>
    </row>
    <row r="682" spans="1:9" ht="12.75">
      <c r="A682" s="1"/>
      <c r="B682" s="1"/>
      <c r="D682" s="1"/>
      <c r="E682" s="1"/>
      <c r="F682" s="1"/>
      <c r="G682" s="1"/>
      <c r="H682" s="1"/>
      <c r="I682" s="1"/>
    </row>
    <row r="683" spans="1:9" ht="12.75">
      <c r="A683" s="1"/>
      <c r="B683" s="1"/>
      <c r="D683" s="1"/>
      <c r="E683" s="1"/>
      <c r="F683" s="1"/>
      <c r="G683" s="1"/>
      <c r="H683" s="1"/>
      <c r="I683" s="1"/>
    </row>
    <row r="684" spans="1:9" ht="12.75">
      <c r="A684" s="1"/>
      <c r="B684" s="1"/>
      <c r="D684" s="1"/>
      <c r="E684" s="1"/>
      <c r="F684" s="1"/>
      <c r="G684" s="1"/>
      <c r="H684" s="1"/>
      <c r="I684" s="1"/>
    </row>
    <row r="685" spans="1:9" ht="12.75">
      <c r="A685" s="1"/>
      <c r="B685" s="1"/>
      <c r="D685" s="1"/>
      <c r="E685" s="1"/>
      <c r="F685" s="1"/>
      <c r="G685" s="1"/>
      <c r="H685" s="1"/>
      <c r="I685" s="1"/>
    </row>
    <row r="686" spans="1:9" ht="12.75">
      <c r="A686" s="1"/>
      <c r="B686" s="1"/>
      <c r="D686" s="1"/>
      <c r="E686" s="1"/>
      <c r="F686" s="1"/>
      <c r="G686" s="1"/>
      <c r="H686" s="1"/>
      <c r="I686" s="1"/>
    </row>
    <row r="687" spans="1:9" ht="12.75">
      <c r="A687" s="1"/>
      <c r="B687" s="1"/>
      <c r="D687" s="1"/>
      <c r="E687" s="1"/>
      <c r="F687" s="1"/>
      <c r="G687" s="1"/>
      <c r="H687" s="1"/>
      <c r="I687" s="1"/>
    </row>
    <row r="688" spans="1:9" ht="12.75">
      <c r="A688" s="1"/>
      <c r="B688" s="1"/>
      <c r="D688" s="1"/>
      <c r="E688" s="1"/>
      <c r="F688" s="1"/>
      <c r="G688" s="1"/>
      <c r="H688" s="1"/>
      <c r="I688" s="1"/>
    </row>
    <row r="689" spans="1:9" ht="12.75">
      <c r="A689" s="1"/>
      <c r="B689" s="1"/>
      <c r="D689" s="1"/>
      <c r="E689" s="1"/>
      <c r="F689" s="1"/>
      <c r="G689" s="1"/>
      <c r="H689" s="1"/>
      <c r="I689" s="1"/>
    </row>
    <row r="690" spans="1:9" ht="12.75">
      <c r="A690" s="1"/>
      <c r="B690" s="1"/>
      <c r="D690" s="1"/>
      <c r="E690" s="1"/>
      <c r="F690" s="1"/>
      <c r="G690" s="1"/>
      <c r="H690" s="1"/>
      <c r="I690" s="1"/>
    </row>
    <row r="691" spans="1:9" ht="12.75">
      <c r="A691" s="1"/>
      <c r="B691" s="1"/>
      <c r="D691" s="1"/>
      <c r="E691" s="1"/>
      <c r="F691" s="1"/>
      <c r="G691" s="1"/>
      <c r="H691" s="1"/>
      <c r="I691" s="1"/>
    </row>
    <row r="692" spans="1:9" ht="12.75">
      <c r="A692" s="1"/>
      <c r="B692" s="1"/>
      <c r="D692" s="1"/>
      <c r="E692" s="1"/>
      <c r="F692" s="1"/>
      <c r="G692" s="1"/>
      <c r="H692" s="1"/>
      <c r="I692" s="1"/>
    </row>
    <row r="693" spans="1:9" ht="12.75">
      <c r="A693" s="1"/>
      <c r="B693" s="1"/>
      <c r="D693" s="1"/>
      <c r="E693" s="1"/>
      <c r="F693" s="1"/>
      <c r="G693" s="1"/>
      <c r="H693" s="1"/>
      <c r="I693" s="1"/>
    </row>
    <row r="694" spans="1:9" ht="12.75">
      <c r="A694" s="1"/>
      <c r="B694" s="1"/>
      <c r="D694" s="1"/>
      <c r="E694" s="1"/>
      <c r="F694" s="1"/>
      <c r="G694" s="1"/>
      <c r="H694" s="1"/>
      <c r="I694" s="1"/>
    </row>
    <row r="695" spans="1:9" ht="12.75">
      <c r="A695" s="1"/>
      <c r="B695" s="1"/>
      <c r="D695" s="1"/>
      <c r="E695" s="1"/>
      <c r="F695" s="1"/>
      <c r="G695" s="1"/>
      <c r="H695" s="1"/>
      <c r="I695" s="1"/>
    </row>
    <row r="696" spans="1:9" ht="12.75">
      <c r="A696" s="1"/>
      <c r="B696" s="1"/>
      <c r="D696" s="1"/>
      <c r="E696" s="1"/>
      <c r="F696" s="1"/>
      <c r="G696" s="1"/>
      <c r="H696" s="1"/>
      <c r="I696" s="1"/>
    </row>
    <row r="697" spans="1:9" ht="12.75">
      <c r="A697" s="1"/>
      <c r="B697" s="1"/>
      <c r="D697" s="1"/>
      <c r="E697" s="1"/>
      <c r="F697" s="1"/>
      <c r="G697" s="1"/>
      <c r="H697" s="1"/>
      <c r="I697" s="1"/>
    </row>
    <row r="698" spans="1:9" ht="12.75">
      <c r="A698" s="1"/>
      <c r="B698" s="1"/>
      <c r="D698" s="1"/>
      <c r="E698" s="1"/>
      <c r="F698" s="1"/>
      <c r="G698" s="1"/>
      <c r="H698" s="1"/>
      <c r="I698" s="1"/>
    </row>
    <row r="699" spans="1:9" ht="12.75">
      <c r="A699" s="1"/>
      <c r="B699" s="1"/>
      <c r="D699" s="1"/>
      <c r="E699" s="1"/>
      <c r="F699" s="1"/>
      <c r="G699" s="1"/>
      <c r="H699" s="1"/>
      <c r="I699" s="1"/>
    </row>
    <row r="700" spans="1:9" ht="12.75">
      <c r="A700" s="1"/>
      <c r="B700" s="1"/>
      <c r="D700" s="1"/>
      <c r="E700" s="1"/>
      <c r="F700" s="1"/>
      <c r="G700" s="1"/>
      <c r="H700" s="1"/>
      <c r="I700" s="1"/>
    </row>
    <row r="701" spans="1:9" ht="12.75">
      <c r="A701" s="1"/>
      <c r="B701" s="1"/>
      <c r="D701" s="1"/>
      <c r="E701" s="1"/>
      <c r="F701" s="1"/>
      <c r="G701" s="1"/>
      <c r="H701" s="1"/>
      <c r="I701" s="1"/>
    </row>
    <row r="702" spans="1:9" ht="12.75">
      <c r="A702" s="1"/>
      <c r="B702" s="1"/>
      <c r="D702" s="1"/>
      <c r="E702" s="1"/>
      <c r="F702" s="1"/>
      <c r="G702" s="1"/>
      <c r="H702" s="1"/>
      <c r="I702" s="1"/>
    </row>
    <row r="703" spans="1:9" ht="12.75">
      <c r="A703" s="1"/>
      <c r="B703" s="1"/>
      <c r="D703" s="1"/>
      <c r="E703" s="1"/>
      <c r="F703" s="1"/>
      <c r="G703" s="1"/>
      <c r="H703" s="1"/>
      <c r="I703" s="1"/>
    </row>
    <row r="704" spans="1:9" ht="12.75">
      <c r="A704" s="1"/>
      <c r="B704" s="1"/>
      <c r="D704" s="1"/>
      <c r="E704" s="1"/>
      <c r="F704" s="1"/>
      <c r="G704" s="1"/>
      <c r="H704" s="1"/>
      <c r="I704" s="1"/>
    </row>
    <row r="705" spans="1:9" ht="12.75">
      <c r="A705" s="1"/>
      <c r="B705" s="1"/>
      <c r="D705" s="1"/>
      <c r="E705" s="1"/>
      <c r="F705" s="1"/>
      <c r="G705" s="1"/>
      <c r="H705" s="1"/>
      <c r="I705" s="1"/>
    </row>
    <row r="706" spans="1:9" ht="12.75">
      <c r="A706" s="1"/>
      <c r="B706" s="1"/>
      <c r="D706" s="1"/>
      <c r="E706" s="1"/>
      <c r="F706" s="1"/>
      <c r="G706" s="1"/>
      <c r="H706" s="1"/>
      <c r="I706" s="1"/>
    </row>
    <row r="707" spans="1:9" ht="12.75">
      <c r="A707" s="1"/>
      <c r="B707" s="1"/>
      <c r="D707" s="1"/>
      <c r="E707" s="1"/>
      <c r="F707" s="1"/>
      <c r="G707" s="1"/>
      <c r="H707" s="1"/>
      <c r="I707" s="1"/>
    </row>
    <row r="708" spans="1:9" ht="12.75">
      <c r="A708" s="1"/>
      <c r="B708" s="1"/>
      <c r="D708" s="1"/>
      <c r="E708" s="1"/>
      <c r="F708" s="1"/>
      <c r="G708" s="1"/>
      <c r="H708" s="1"/>
      <c r="I708" s="1"/>
    </row>
    <row r="709" spans="1:9" ht="12.75">
      <c r="A709" s="1"/>
      <c r="B709" s="1"/>
      <c r="D709" s="1"/>
      <c r="E709" s="1"/>
      <c r="F709" s="1"/>
      <c r="G709" s="1"/>
      <c r="H709" s="1"/>
      <c r="I709" s="1"/>
    </row>
    <row r="710" spans="1:9" ht="12.75">
      <c r="A710" s="1"/>
      <c r="B710" s="1"/>
      <c r="D710" s="1"/>
      <c r="E710" s="1"/>
      <c r="F710" s="1"/>
      <c r="G710" s="1"/>
      <c r="H710" s="1"/>
      <c r="I710" s="1"/>
    </row>
    <row r="711" spans="1:9" ht="12.75">
      <c r="A711" s="1"/>
      <c r="B711" s="1"/>
      <c r="D711" s="1"/>
      <c r="E711" s="1"/>
      <c r="F711" s="1"/>
      <c r="G711" s="1"/>
      <c r="H711" s="1"/>
      <c r="I711" s="1"/>
    </row>
    <row r="712" spans="1:9" ht="12.75">
      <c r="A712" s="1"/>
      <c r="B712" s="1"/>
      <c r="D712" s="1"/>
      <c r="E712" s="1"/>
      <c r="F712" s="1"/>
      <c r="G712" s="1"/>
      <c r="H712" s="1"/>
      <c r="I712" s="1"/>
    </row>
    <row r="713" spans="1:9" ht="12.75">
      <c r="A713" s="1"/>
      <c r="B713" s="1"/>
      <c r="D713" s="1"/>
      <c r="E713" s="1"/>
      <c r="F713" s="1"/>
      <c r="G713" s="1"/>
      <c r="H713" s="1"/>
      <c r="I713" s="1"/>
    </row>
    <row r="714" spans="1:9" ht="12.75">
      <c r="A714" s="1"/>
      <c r="B714" s="1"/>
      <c r="D714" s="1"/>
      <c r="E714" s="1"/>
      <c r="F714" s="1"/>
      <c r="G714" s="1"/>
      <c r="H714" s="1"/>
      <c r="I714" s="1"/>
    </row>
    <row r="715" spans="1:9" ht="12.75">
      <c r="A715" s="1"/>
      <c r="B715" s="1"/>
      <c r="D715" s="1"/>
      <c r="E715" s="1"/>
      <c r="F715" s="1"/>
      <c r="G715" s="1"/>
      <c r="H715" s="1"/>
      <c r="I715" s="1"/>
    </row>
    <row r="716" spans="1:9" ht="12.75">
      <c r="A716" s="1"/>
      <c r="B716" s="1"/>
      <c r="D716" s="1"/>
      <c r="E716" s="1"/>
      <c r="F716" s="1"/>
      <c r="G716" s="1"/>
      <c r="H716" s="1"/>
      <c r="I716" s="1"/>
    </row>
    <row r="717" spans="1:9" ht="12.75">
      <c r="A717" s="1"/>
      <c r="B717" s="1"/>
      <c r="D717" s="1"/>
      <c r="E717" s="1"/>
      <c r="F717" s="1"/>
      <c r="G717" s="1"/>
      <c r="H717" s="1"/>
      <c r="I717" s="1"/>
    </row>
    <row r="718" spans="1:9" ht="12.75">
      <c r="A718" s="1"/>
      <c r="B718" s="1"/>
      <c r="D718" s="1"/>
      <c r="E718" s="1"/>
      <c r="F718" s="1"/>
      <c r="G718" s="1"/>
      <c r="H718" s="1"/>
      <c r="I718" s="1"/>
    </row>
    <row r="719" spans="1:9" ht="12.75">
      <c r="A719" s="1"/>
      <c r="B719" s="1"/>
      <c r="D719" s="1"/>
      <c r="E719" s="1"/>
      <c r="F719" s="1"/>
      <c r="G719" s="1"/>
      <c r="H719" s="1"/>
      <c r="I719" s="1"/>
    </row>
    <row r="720" spans="1:9" ht="12.75">
      <c r="A720" s="1"/>
      <c r="B720" s="1"/>
      <c r="D720" s="1"/>
      <c r="E720" s="1"/>
      <c r="F720" s="1"/>
      <c r="G720" s="1"/>
      <c r="H720" s="1"/>
      <c r="I720" s="1"/>
    </row>
    <row r="721" spans="1:9" ht="12.75">
      <c r="A721" s="1"/>
      <c r="B721" s="1"/>
      <c r="D721" s="1"/>
      <c r="E721" s="1"/>
      <c r="F721" s="1"/>
      <c r="G721" s="1"/>
      <c r="H721" s="1"/>
      <c r="I721" s="1"/>
    </row>
    <row r="722" spans="1:9" ht="12.75">
      <c r="A722" s="1"/>
      <c r="B722" s="1"/>
      <c r="D722" s="1"/>
      <c r="E722" s="1"/>
      <c r="F722" s="1"/>
      <c r="G722" s="1"/>
      <c r="H722" s="1"/>
      <c r="I722" s="1"/>
    </row>
    <row r="723" spans="1:9" ht="12.75">
      <c r="A723" s="1"/>
      <c r="B723" s="1"/>
      <c r="D723" s="1"/>
      <c r="E723" s="1"/>
      <c r="F723" s="1"/>
      <c r="G723" s="1"/>
      <c r="H723" s="1"/>
      <c r="I723" s="1"/>
    </row>
    <row r="724" spans="1:9" ht="12.75">
      <c r="A724" s="1"/>
      <c r="B724" s="1"/>
      <c r="D724" s="1"/>
      <c r="E724" s="1"/>
      <c r="F724" s="1"/>
      <c r="G724" s="1"/>
      <c r="H724" s="1"/>
      <c r="I724" s="1"/>
    </row>
    <row r="725" spans="1:9" ht="12.75">
      <c r="A725" s="1"/>
      <c r="B725" s="1"/>
      <c r="D725" s="1"/>
      <c r="E725" s="1"/>
      <c r="F725" s="1"/>
      <c r="G725" s="1"/>
      <c r="H725" s="1"/>
      <c r="I725" s="1"/>
    </row>
    <row r="726" spans="1:9" ht="12.75">
      <c r="A726" s="1"/>
      <c r="B726" s="1"/>
      <c r="D726" s="1"/>
      <c r="E726" s="1"/>
      <c r="F726" s="1"/>
      <c r="G726" s="1"/>
      <c r="H726" s="1"/>
      <c r="I726" s="1"/>
    </row>
    <row r="727" spans="1:9" ht="12.75">
      <c r="A727" s="1"/>
      <c r="B727" s="1"/>
      <c r="D727" s="1"/>
      <c r="E727" s="1"/>
      <c r="F727" s="1"/>
      <c r="G727" s="1"/>
      <c r="H727" s="1"/>
      <c r="I727" s="1"/>
    </row>
    <row r="728" spans="1:9" ht="12.75">
      <c r="A728" s="1"/>
      <c r="B728" s="1"/>
      <c r="D728" s="1"/>
      <c r="E728" s="1"/>
      <c r="F728" s="1"/>
      <c r="G728" s="1"/>
      <c r="H728" s="1"/>
      <c r="I728" s="1"/>
    </row>
    <row r="729" spans="1:9" ht="12.75">
      <c r="A729" s="1"/>
      <c r="B729" s="1"/>
      <c r="D729" s="1"/>
      <c r="E729" s="1"/>
      <c r="F729" s="1"/>
      <c r="G729" s="1"/>
      <c r="H729" s="1"/>
      <c r="I729" s="1"/>
    </row>
    <row r="730" spans="1:9" ht="12.75">
      <c r="A730" s="1"/>
      <c r="B730" s="1"/>
      <c r="D730" s="1"/>
      <c r="E730" s="1"/>
      <c r="F730" s="1"/>
      <c r="G730" s="1"/>
      <c r="H730" s="1"/>
      <c r="I730" s="1"/>
    </row>
    <row r="731" spans="1:9" ht="12.75">
      <c r="A731" s="1"/>
      <c r="B731" s="1"/>
      <c r="D731" s="1"/>
      <c r="E731" s="1"/>
      <c r="F731" s="1"/>
      <c r="G731" s="1"/>
      <c r="H731" s="1"/>
      <c r="I731" s="1"/>
    </row>
    <row r="732" spans="1:9" ht="12.75">
      <c r="A732" s="1"/>
      <c r="B732" s="1"/>
      <c r="D732" s="1"/>
      <c r="E732" s="1"/>
      <c r="F732" s="1"/>
      <c r="G732" s="1"/>
      <c r="H732" s="1"/>
      <c r="I732" s="1"/>
    </row>
    <row r="733" spans="1:9" ht="12.75">
      <c r="A733" s="1"/>
      <c r="B733" s="1"/>
      <c r="D733" s="1"/>
      <c r="E733" s="1"/>
      <c r="F733" s="1"/>
      <c r="G733" s="1"/>
      <c r="H733" s="1"/>
      <c r="I733" s="1"/>
    </row>
    <row r="734" spans="1:9" ht="12.75">
      <c r="A734" s="1"/>
      <c r="B734" s="1"/>
      <c r="D734" s="1"/>
      <c r="E734" s="1"/>
      <c r="F734" s="1"/>
      <c r="G734" s="1"/>
      <c r="H734" s="1"/>
      <c r="I734" s="1"/>
    </row>
    <row r="735" spans="1:9" ht="12.75">
      <c r="A735" s="1"/>
      <c r="B735" s="1"/>
      <c r="D735" s="1"/>
      <c r="E735" s="1"/>
      <c r="F735" s="1"/>
      <c r="G735" s="1"/>
      <c r="H735" s="1"/>
      <c r="I735" s="1"/>
    </row>
    <row r="736" spans="1:9" ht="12.75">
      <c r="A736" s="1"/>
      <c r="B736" s="1"/>
      <c r="D736" s="1"/>
      <c r="E736" s="1"/>
      <c r="F736" s="1"/>
      <c r="G736" s="1"/>
      <c r="H736" s="1"/>
      <c r="I736" s="1"/>
    </row>
    <row r="737" spans="1:9" ht="12.75">
      <c r="A737" s="1"/>
      <c r="B737" s="1"/>
      <c r="D737" s="1"/>
      <c r="E737" s="1"/>
      <c r="F737" s="1"/>
      <c r="G737" s="1"/>
      <c r="H737" s="1"/>
      <c r="I737" s="1"/>
    </row>
    <row r="738" spans="1:9" ht="12.75">
      <c r="A738" s="1"/>
      <c r="B738" s="1"/>
      <c r="D738" s="1"/>
      <c r="E738" s="1"/>
      <c r="F738" s="1"/>
      <c r="G738" s="1"/>
      <c r="H738" s="1"/>
      <c r="I738" s="1"/>
    </row>
    <row r="739" spans="1:9" ht="12.75">
      <c r="A739" s="1"/>
      <c r="B739" s="1"/>
      <c r="D739" s="1"/>
      <c r="E739" s="1"/>
      <c r="F739" s="1"/>
      <c r="G739" s="1"/>
      <c r="H739" s="1"/>
      <c r="I739" s="1"/>
    </row>
    <row r="740" spans="1:9" ht="12.75">
      <c r="A740" s="1"/>
      <c r="B740" s="1"/>
      <c r="D740" s="1"/>
      <c r="E740" s="1"/>
      <c r="F740" s="1"/>
      <c r="G740" s="1"/>
      <c r="H740" s="1"/>
      <c r="I740" s="1"/>
    </row>
    <row r="741" spans="1:9" ht="12.75">
      <c r="A741" s="1"/>
      <c r="B741" s="1"/>
      <c r="D741" s="1"/>
      <c r="E741" s="1"/>
      <c r="F741" s="1"/>
      <c r="G741" s="1"/>
      <c r="H741" s="1"/>
      <c r="I741" s="1"/>
    </row>
    <row r="742" spans="1:9" ht="12.75">
      <c r="A742" s="1"/>
      <c r="B742" s="1"/>
      <c r="D742" s="1"/>
      <c r="E742" s="1"/>
      <c r="F742" s="1"/>
      <c r="G742" s="1"/>
      <c r="H742" s="1"/>
      <c r="I742" s="1"/>
    </row>
    <row r="743" spans="1:9" ht="12.75">
      <c r="A743" s="1"/>
      <c r="B743" s="1"/>
      <c r="D743" s="1"/>
      <c r="E743" s="1"/>
      <c r="F743" s="1"/>
      <c r="G743" s="1"/>
      <c r="H743" s="1"/>
      <c r="I743" s="1"/>
    </row>
    <row r="744" spans="1:9" ht="12.75">
      <c r="A744" s="1"/>
      <c r="B744" s="1"/>
      <c r="D744" s="1"/>
      <c r="E744" s="1"/>
      <c r="F744" s="1"/>
      <c r="G744" s="1"/>
      <c r="H744" s="1"/>
      <c r="I744" s="1"/>
    </row>
    <row r="745" spans="1:9" ht="12.75">
      <c r="A745" s="1"/>
      <c r="B745" s="1"/>
      <c r="D745" s="1"/>
      <c r="E745" s="1"/>
      <c r="F745" s="1"/>
      <c r="G745" s="1"/>
      <c r="H745" s="1"/>
      <c r="I745" s="1"/>
    </row>
    <row r="746" spans="1:9" ht="12.75">
      <c r="A746" s="1"/>
      <c r="B746" s="1"/>
      <c r="D746" s="1"/>
      <c r="E746" s="1"/>
      <c r="F746" s="1"/>
      <c r="G746" s="1"/>
      <c r="H746" s="1"/>
      <c r="I746" s="1"/>
    </row>
    <row r="747" spans="1:9" ht="12.75">
      <c r="A747" s="1"/>
      <c r="B747" s="1"/>
      <c r="D747" s="1"/>
      <c r="E747" s="1"/>
      <c r="F747" s="1"/>
      <c r="G747" s="1"/>
      <c r="H747" s="1"/>
      <c r="I747" s="1"/>
    </row>
    <row r="748" spans="1:9" ht="12.75">
      <c r="A748" s="1"/>
      <c r="B748" s="1"/>
      <c r="D748" s="1"/>
      <c r="E748" s="1"/>
      <c r="F748" s="1"/>
      <c r="G748" s="1"/>
      <c r="H748" s="1"/>
      <c r="I748" s="1"/>
    </row>
    <row r="749" spans="1:9" ht="12.75">
      <c r="A749" s="1"/>
      <c r="B749" s="1"/>
      <c r="D749" s="1"/>
      <c r="E749" s="1"/>
      <c r="F749" s="1"/>
      <c r="G749" s="1"/>
      <c r="H749" s="1"/>
      <c r="I749" s="1"/>
    </row>
    <row r="750" spans="1:9" ht="12.75">
      <c r="A750" s="1"/>
      <c r="B750" s="1"/>
      <c r="D750" s="1"/>
      <c r="E750" s="1"/>
      <c r="F750" s="1"/>
      <c r="G750" s="1"/>
      <c r="H750" s="1"/>
      <c r="I750" s="1"/>
    </row>
    <row r="751" spans="1:9" ht="12.75">
      <c r="A751" s="1"/>
      <c r="B751" s="1"/>
      <c r="D751" s="1"/>
      <c r="E751" s="1"/>
      <c r="F751" s="1"/>
      <c r="G751" s="1"/>
      <c r="H751" s="1"/>
      <c r="I751" s="1"/>
    </row>
    <row r="752" spans="1:9" ht="12.75">
      <c r="A752" s="1"/>
      <c r="B752" s="1"/>
      <c r="D752" s="1"/>
      <c r="E752" s="1"/>
      <c r="F752" s="1"/>
      <c r="G752" s="1"/>
      <c r="H752" s="1"/>
      <c r="I752" s="1"/>
    </row>
    <row r="753" spans="1:9" ht="12.75">
      <c r="A753" s="1"/>
      <c r="B753" s="1"/>
      <c r="D753" s="1"/>
      <c r="E753" s="1"/>
      <c r="F753" s="1"/>
      <c r="G753" s="1"/>
      <c r="H753" s="1"/>
      <c r="I753" s="1"/>
    </row>
    <row r="754" spans="1:9" ht="12.75">
      <c r="A754" s="1"/>
      <c r="B754" s="1"/>
      <c r="D754" s="1"/>
      <c r="E754" s="1"/>
      <c r="F754" s="1"/>
      <c r="G754" s="1"/>
      <c r="H754" s="1"/>
      <c r="I754" s="1"/>
    </row>
    <row r="755" spans="1:9" ht="12.75">
      <c r="A755" s="1"/>
      <c r="B755" s="1"/>
      <c r="D755" s="1"/>
      <c r="E755" s="1"/>
      <c r="F755" s="1"/>
      <c r="G755" s="1"/>
      <c r="H755" s="1"/>
      <c r="I755" s="1"/>
    </row>
    <row r="756" spans="1:9" ht="12.75">
      <c r="A756" s="1"/>
      <c r="B756" s="1"/>
      <c r="D756" s="1"/>
      <c r="E756" s="1"/>
      <c r="F756" s="1"/>
      <c r="G756" s="1"/>
      <c r="H756" s="1"/>
      <c r="I756" s="1"/>
    </row>
    <row r="757" spans="1:9" ht="12.75">
      <c r="A757" s="1"/>
      <c r="B757" s="1"/>
      <c r="D757" s="1"/>
      <c r="E757" s="1"/>
      <c r="F757" s="1"/>
      <c r="G757" s="1"/>
      <c r="H757" s="1"/>
      <c r="I757" s="1"/>
    </row>
    <row r="758" spans="1:9" ht="12.75">
      <c r="A758" s="1"/>
      <c r="B758" s="1"/>
      <c r="D758" s="1"/>
      <c r="E758" s="1"/>
      <c r="F758" s="1"/>
      <c r="G758" s="1"/>
      <c r="H758" s="1"/>
      <c r="I758" s="1"/>
    </row>
    <row r="759" spans="1:9" ht="12.75">
      <c r="A759" s="1"/>
      <c r="B759" s="1"/>
      <c r="D759" s="1"/>
      <c r="E759" s="1"/>
      <c r="F759" s="1"/>
      <c r="G759" s="1"/>
      <c r="H759" s="1"/>
      <c r="I759" s="1"/>
    </row>
    <row r="760" spans="1:9" ht="12.75">
      <c r="A760" s="1"/>
      <c r="B760" s="1"/>
      <c r="D760" s="1"/>
      <c r="E760" s="1"/>
      <c r="F760" s="1"/>
      <c r="G760" s="1"/>
      <c r="H760" s="1"/>
      <c r="I760" s="1"/>
    </row>
    <row r="761" spans="1:9" ht="12.75">
      <c r="A761" s="1"/>
      <c r="B761" s="1"/>
      <c r="D761" s="1"/>
      <c r="E761" s="1"/>
      <c r="F761" s="1"/>
      <c r="G761" s="1"/>
      <c r="H761" s="1"/>
      <c r="I761" s="1"/>
    </row>
    <row r="762" spans="1:9" ht="12.75">
      <c r="A762" s="1"/>
      <c r="B762" s="1"/>
      <c r="D762" s="1"/>
      <c r="E762" s="1"/>
      <c r="F762" s="1"/>
      <c r="G762" s="1"/>
      <c r="H762" s="1"/>
      <c r="I762" s="1"/>
    </row>
    <row r="763" spans="1:9" ht="12.75">
      <c r="A763" s="1"/>
      <c r="B763" s="1"/>
      <c r="D763" s="1"/>
      <c r="E763" s="1"/>
      <c r="F763" s="1"/>
      <c r="G763" s="1"/>
      <c r="H763" s="1"/>
      <c r="I763" s="1"/>
    </row>
    <row r="764" spans="1:9" ht="12.75">
      <c r="A764" s="1"/>
      <c r="B764" s="1"/>
      <c r="D764" s="1"/>
      <c r="E764" s="1"/>
      <c r="F764" s="1"/>
      <c r="G764" s="1"/>
      <c r="H764" s="1"/>
      <c r="I764" s="1"/>
    </row>
    <row r="765" spans="1:9" ht="12.75">
      <c r="A765" s="1"/>
      <c r="B765" s="1"/>
      <c r="D765" s="1"/>
      <c r="E765" s="1"/>
      <c r="F765" s="1"/>
      <c r="G765" s="1"/>
      <c r="H765" s="1"/>
      <c r="I765" s="1"/>
    </row>
    <row r="766" spans="1:9" ht="12.75">
      <c r="A766" s="1"/>
      <c r="B766" s="1"/>
      <c r="D766" s="1"/>
      <c r="E766" s="1"/>
      <c r="F766" s="1"/>
      <c r="G766" s="1"/>
      <c r="H766" s="1"/>
      <c r="I766" s="1"/>
    </row>
    <row r="767" spans="1:9" ht="12.75">
      <c r="A767" s="1"/>
      <c r="B767" s="1"/>
      <c r="D767" s="1"/>
      <c r="E767" s="1"/>
      <c r="F767" s="1"/>
      <c r="G767" s="1"/>
      <c r="H767" s="1"/>
      <c r="I767" s="1"/>
    </row>
    <row r="768" spans="1:9" ht="12.75">
      <c r="A768" s="1"/>
      <c r="B768" s="1"/>
      <c r="D768" s="1"/>
      <c r="E768" s="1"/>
      <c r="F768" s="1"/>
      <c r="G768" s="1"/>
      <c r="H768" s="1"/>
      <c r="I768" s="1"/>
    </row>
    <row r="769" spans="1:9" ht="12.75">
      <c r="A769" s="1"/>
      <c r="B769" s="1"/>
      <c r="D769" s="1"/>
      <c r="E769" s="1"/>
      <c r="F769" s="1"/>
      <c r="G769" s="1"/>
      <c r="H769" s="1"/>
      <c r="I769" s="1"/>
    </row>
    <row r="770" spans="1:9" ht="12.75">
      <c r="A770" s="1"/>
      <c r="B770" s="1"/>
      <c r="D770" s="1"/>
      <c r="E770" s="1"/>
      <c r="F770" s="1"/>
      <c r="G770" s="1"/>
      <c r="H770" s="1"/>
      <c r="I770" s="1"/>
    </row>
    <row r="771" spans="1:9" ht="12.75">
      <c r="A771" s="1"/>
      <c r="B771" s="1"/>
      <c r="D771" s="1"/>
      <c r="E771" s="1"/>
      <c r="F771" s="1"/>
      <c r="G771" s="1"/>
      <c r="H771" s="1"/>
      <c r="I771" s="1"/>
    </row>
    <row r="772" spans="1:9" ht="12.75">
      <c r="A772" s="1"/>
      <c r="B772" s="1"/>
      <c r="D772" s="1"/>
      <c r="E772" s="1"/>
      <c r="F772" s="1"/>
      <c r="G772" s="1"/>
      <c r="H772" s="1"/>
      <c r="I772" s="1"/>
    </row>
    <row r="773" spans="1:9" ht="12.75">
      <c r="A773" s="1"/>
      <c r="B773" s="1"/>
      <c r="D773" s="1"/>
      <c r="E773" s="1"/>
      <c r="F773" s="1"/>
      <c r="G773" s="1"/>
      <c r="H773" s="1"/>
      <c r="I773" s="1"/>
    </row>
    <row r="774" spans="1:9" ht="12.75">
      <c r="A774" s="1"/>
      <c r="B774" s="1"/>
      <c r="D774" s="1"/>
      <c r="E774" s="1"/>
      <c r="F774" s="1"/>
      <c r="G774" s="1"/>
      <c r="H774" s="1"/>
      <c r="I774" s="1"/>
    </row>
    <row r="775" spans="1:9" ht="12.75">
      <c r="A775" s="1"/>
      <c r="B775" s="1"/>
      <c r="D775" s="1"/>
      <c r="E775" s="1"/>
      <c r="F775" s="1"/>
      <c r="G775" s="1"/>
      <c r="H775" s="1"/>
      <c r="I775" s="1"/>
    </row>
    <row r="776" spans="1:9" ht="12.75">
      <c r="A776" s="1"/>
      <c r="B776" s="1"/>
      <c r="D776" s="1"/>
      <c r="E776" s="1"/>
      <c r="F776" s="1"/>
      <c r="G776" s="1"/>
      <c r="H776" s="1"/>
      <c r="I776" s="1"/>
    </row>
    <row r="777" spans="1:9" ht="12.75">
      <c r="A777" s="1"/>
      <c r="B777" s="1"/>
      <c r="D777" s="1"/>
      <c r="E777" s="1"/>
      <c r="F777" s="1"/>
      <c r="G777" s="1"/>
      <c r="H777" s="1"/>
      <c r="I777" s="1"/>
    </row>
    <row r="778" spans="1:9" ht="12.75">
      <c r="A778" s="1"/>
      <c r="B778" s="1"/>
      <c r="D778" s="1"/>
      <c r="E778" s="1"/>
      <c r="F778" s="1"/>
      <c r="G778" s="1"/>
      <c r="H778" s="1"/>
      <c r="I778" s="1"/>
    </row>
    <row r="779" spans="1:9" ht="12.75">
      <c r="A779" s="1"/>
      <c r="B779" s="1"/>
      <c r="D779" s="1"/>
      <c r="E779" s="1"/>
      <c r="F779" s="1"/>
      <c r="G779" s="1"/>
      <c r="H779" s="1"/>
      <c r="I779" s="1"/>
    </row>
    <row r="780" spans="1:9" ht="12.75">
      <c r="A780" s="1"/>
      <c r="B780" s="1"/>
      <c r="D780" s="1"/>
      <c r="E780" s="1"/>
      <c r="F780" s="1"/>
      <c r="G780" s="1"/>
      <c r="H780" s="1"/>
      <c r="I780" s="1"/>
    </row>
    <row r="781" spans="1:9" ht="12.75">
      <c r="A781" s="1"/>
      <c r="B781" s="1"/>
      <c r="D781" s="1"/>
      <c r="E781" s="1"/>
      <c r="F781" s="1"/>
      <c r="G781" s="1"/>
      <c r="H781" s="1"/>
      <c r="I781" s="1"/>
    </row>
    <row r="782" spans="1:9" ht="12.75">
      <c r="A782" s="1"/>
      <c r="B782" s="1"/>
      <c r="D782" s="1"/>
      <c r="E782" s="1"/>
      <c r="F782" s="1"/>
      <c r="G782" s="1"/>
      <c r="H782" s="1"/>
      <c r="I782" s="1"/>
    </row>
    <row r="783" spans="1:9" ht="12.75">
      <c r="A783" s="1"/>
      <c r="B783" s="1"/>
      <c r="D783" s="1"/>
      <c r="E783" s="1"/>
      <c r="F783" s="1"/>
      <c r="G783" s="1"/>
      <c r="H783" s="1"/>
      <c r="I783" s="1"/>
    </row>
    <row r="784" spans="1:9" ht="12.75">
      <c r="A784" s="1"/>
      <c r="B784" s="1"/>
      <c r="D784" s="1"/>
      <c r="E784" s="1"/>
      <c r="F784" s="1"/>
      <c r="G784" s="1"/>
      <c r="H784" s="1"/>
      <c r="I784" s="1"/>
    </row>
    <row r="785" spans="1:9" ht="12.75">
      <c r="A785" s="1"/>
      <c r="B785" s="1"/>
      <c r="D785" s="1"/>
      <c r="E785" s="1"/>
      <c r="F785" s="1"/>
      <c r="G785" s="1"/>
      <c r="H785" s="1"/>
      <c r="I785" s="1"/>
    </row>
    <row r="786" spans="1:9" ht="12.75">
      <c r="A786" s="1"/>
      <c r="B786" s="1"/>
      <c r="D786" s="1"/>
      <c r="E786" s="1"/>
      <c r="F786" s="1"/>
      <c r="G786" s="1"/>
      <c r="H786" s="1"/>
      <c r="I786" s="1"/>
    </row>
    <row r="787" spans="1:9" ht="12.75">
      <c r="A787" s="1"/>
      <c r="B787" s="1"/>
      <c r="D787" s="1"/>
      <c r="E787" s="1"/>
      <c r="F787" s="1"/>
      <c r="G787" s="1"/>
      <c r="H787" s="1"/>
      <c r="I787" s="1"/>
    </row>
    <row r="788" spans="1:9" ht="12.75">
      <c r="A788" s="1"/>
      <c r="B788" s="1"/>
      <c r="D788" s="1"/>
      <c r="E788" s="1"/>
      <c r="F788" s="1"/>
      <c r="G788" s="1"/>
      <c r="H788" s="1"/>
      <c r="I788" s="1"/>
    </row>
    <row r="789" spans="1:9" ht="12.75">
      <c r="A789" s="1"/>
      <c r="B789" s="1"/>
      <c r="D789" s="1"/>
      <c r="E789" s="1"/>
      <c r="F789" s="1"/>
      <c r="G789" s="1"/>
      <c r="H789" s="1"/>
      <c r="I789" s="1"/>
    </row>
    <row r="790" spans="1:9" ht="12.75">
      <c r="A790" s="1"/>
      <c r="B790" s="1"/>
      <c r="D790" s="1"/>
      <c r="E790" s="1"/>
      <c r="F790" s="1"/>
      <c r="G790" s="1"/>
      <c r="H790" s="1"/>
      <c r="I790" s="1"/>
    </row>
    <row r="791" spans="1:9" ht="12.75">
      <c r="A791" s="1"/>
      <c r="B791" s="1"/>
      <c r="D791" s="1"/>
      <c r="E791" s="1"/>
      <c r="F791" s="1"/>
      <c r="G791" s="1"/>
      <c r="H791" s="1"/>
      <c r="I791" s="1"/>
    </row>
    <row r="792" spans="1:9" ht="12.75">
      <c r="A792" s="1"/>
      <c r="B792" s="1"/>
      <c r="D792" s="1"/>
      <c r="E792" s="1"/>
      <c r="F792" s="1"/>
      <c r="G792" s="1"/>
      <c r="H792" s="1"/>
      <c r="I792" s="1"/>
    </row>
    <row r="793" spans="1:9" ht="12.75">
      <c r="A793" s="1"/>
      <c r="B793" s="1"/>
      <c r="D793" s="1"/>
      <c r="E793" s="1"/>
      <c r="F793" s="1"/>
      <c r="G793" s="1"/>
      <c r="H793" s="1"/>
      <c r="I793" s="1"/>
    </row>
    <row r="794" spans="1:9" ht="12.75">
      <c r="A794" s="1"/>
      <c r="B794" s="1"/>
      <c r="D794" s="1"/>
      <c r="E794" s="1"/>
      <c r="F794" s="1"/>
      <c r="G794" s="1"/>
      <c r="H794" s="1"/>
      <c r="I794" s="1"/>
    </row>
    <row r="795" spans="1:9" ht="12.75">
      <c r="A795" s="1"/>
      <c r="B795" s="1"/>
      <c r="D795" s="1"/>
      <c r="E795" s="1"/>
      <c r="F795" s="1"/>
      <c r="G795" s="1"/>
      <c r="H795" s="1"/>
      <c r="I795" s="1"/>
    </row>
    <row r="796" spans="1:9" ht="12.75">
      <c r="A796" s="1"/>
      <c r="B796" s="1"/>
      <c r="D796" s="1"/>
      <c r="E796" s="1"/>
      <c r="F796" s="1"/>
      <c r="G796" s="1"/>
      <c r="H796" s="1"/>
      <c r="I796" s="1"/>
    </row>
    <row r="797" spans="1:9" ht="12.75">
      <c r="A797" s="1"/>
      <c r="B797" s="1"/>
      <c r="D797" s="1"/>
      <c r="E797" s="1"/>
      <c r="F797" s="1"/>
      <c r="G797" s="1"/>
      <c r="H797" s="1"/>
      <c r="I797" s="1"/>
    </row>
    <row r="798" spans="1:9" ht="12.75">
      <c r="A798" s="1"/>
      <c r="B798" s="1"/>
      <c r="D798" s="1"/>
      <c r="E798" s="1"/>
      <c r="F798" s="1"/>
      <c r="G798" s="1"/>
      <c r="H798" s="1"/>
      <c r="I798" s="1"/>
    </row>
    <row r="799" spans="1:9" ht="12.75">
      <c r="A799" s="1"/>
      <c r="B799" s="1"/>
      <c r="D799" s="1"/>
      <c r="E799" s="1"/>
      <c r="F799" s="1"/>
      <c r="G799" s="1"/>
      <c r="H799" s="1"/>
      <c r="I799" s="1"/>
    </row>
    <row r="800" spans="1:9" ht="12.75">
      <c r="A800" s="1"/>
      <c r="B800" s="1"/>
      <c r="D800" s="1"/>
      <c r="E800" s="1"/>
      <c r="F800" s="1"/>
      <c r="G800" s="1"/>
      <c r="H800" s="1"/>
      <c r="I800" s="1"/>
    </row>
    <row r="801" spans="1:9" ht="12.75">
      <c r="A801" s="1"/>
      <c r="B801" s="1"/>
      <c r="D801" s="1"/>
      <c r="E801" s="1"/>
      <c r="F801" s="1"/>
      <c r="G801" s="1"/>
      <c r="H801" s="1"/>
      <c r="I801" s="1"/>
    </row>
    <row r="802" spans="1:9" ht="12.75">
      <c r="A802" s="1"/>
      <c r="B802" s="1"/>
      <c r="D802" s="1"/>
      <c r="E802" s="1"/>
      <c r="F802" s="1"/>
      <c r="G802" s="1"/>
      <c r="H802" s="1"/>
      <c r="I802" s="1"/>
    </row>
    <row r="803" spans="1:9" ht="12.75">
      <c r="A803" s="1"/>
      <c r="B803" s="1"/>
      <c r="D803" s="1"/>
      <c r="E803" s="1"/>
      <c r="F803" s="1"/>
      <c r="G803" s="1"/>
      <c r="H803" s="1"/>
      <c r="I803" s="1"/>
    </row>
    <row r="804" spans="1:9" ht="12.75">
      <c r="A804" s="1"/>
      <c r="B804" s="1"/>
      <c r="D804" s="1"/>
      <c r="E804" s="1"/>
      <c r="F804" s="1"/>
      <c r="G804" s="1"/>
      <c r="H804" s="1"/>
      <c r="I804" s="1"/>
    </row>
    <row r="805" spans="1:9" ht="12.75">
      <c r="A805" s="1"/>
      <c r="B805" s="1"/>
      <c r="D805" s="1"/>
      <c r="E805" s="1"/>
      <c r="F805" s="1"/>
      <c r="G805" s="1"/>
      <c r="H805" s="1"/>
      <c r="I805" s="1"/>
    </row>
    <row r="806" spans="1:9" ht="12.75">
      <c r="A806" s="1"/>
      <c r="B806" s="1"/>
      <c r="D806" s="1"/>
      <c r="E806" s="1"/>
      <c r="F806" s="1"/>
      <c r="G806" s="1"/>
      <c r="H806" s="1"/>
      <c r="I806" s="1"/>
    </row>
    <row r="807" spans="1:9" ht="12.75">
      <c r="A807" s="1"/>
      <c r="B807" s="1"/>
      <c r="D807" s="1"/>
      <c r="E807" s="1"/>
      <c r="F807" s="1"/>
      <c r="G807" s="1"/>
      <c r="H807" s="1"/>
      <c r="I807" s="1"/>
    </row>
    <row r="808" spans="1:9" ht="12.75">
      <c r="A808" s="1"/>
      <c r="B808" s="1"/>
      <c r="D808" s="1"/>
      <c r="E808" s="1"/>
      <c r="F808" s="1"/>
      <c r="G808" s="1"/>
      <c r="H808" s="1"/>
      <c r="I808" s="1"/>
    </row>
    <row r="809" spans="1:9" ht="12.75">
      <c r="A809" s="1"/>
      <c r="B809" s="1"/>
      <c r="D809" s="1"/>
      <c r="E809" s="1"/>
      <c r="F809" s="1"/>
      <c r="G809" s="1"/>
      <c r="H809" s="1"/>
      <c r="I809" s="1"/>
    </row>
    <row r="810" spans="1:9" ht="12.75">
      <c r="A810" s="1"/>
      <c r="B810" s="1"/>
      <c r="D810" s="1"/>
      <c r="E810" s="1"/>
      <c r="F810" s="1"/>
      <c r="G810" s="1"/>
      <c r="H810" s="1"/>
      <c r="I810" s="1"/>
    </row>
    <row r="811" spans="1:9" ht="12.75">
      <c r="A811" s="1"/>
      <c r="B811" s="1"/>
      <c r="D811" s="1"/>
      <c r="E811" s="1"/>
      <c r="F811" s="1"/>
      <c r="G811" s="1"/>
      <c r="H811" s="1"/>
      <c r="I811" s="1"/>
    </row>
    <row r="812" spans="1:9" ht="12.75">
      <c r="A812" s="1"/>
      <c r="B812" s="1"/>
      <c r="D812" s="1"/>
      <c r="E812" s="1"/>
      <c r="F812" s="1"/>
      <c r="G812" s="1"/>
      <c r="H812" s="1"/>
      <c r="I812" s="1"/>
    </row>
    <row r="813" spans="1:9" ht="12.75">
      <c r="A813" s="1"/>
      <c r="B813" s="1"/>
      <c r="D813" s="1"/>
      <c r="E813" s="1"/>
      <c r="F813" s="1"/>
      <c r="G813" s="1"/>
      <c r="H813" s="1"/>
      <c r="I813" s="1"/>
    </row>
    <row r="814" spans="1:9" ht="12.75">
      <c r="A814" s="1"/>
      <c r="B814" s="1"/>
      <c r="D814" s="1"/>
      <c r="E814" s="1"/>
      <c r="F814" s="1"/>
      <c r="G814" s="1"/>
      <c r="H814" s="1"/>
      <c r="I814" s="1"/>
    </row>
    <row r="815" spans="1:9" ht="12.75">
      <c r="A815" s="1"/>
      <c r="B815" s="1"/>
      <c r="D815" s="1"/>
      <c r="E815" s="1"/>
      <c r="F815" s="1"/>
      <c r="G815" s="1"/>
      <c r="H815" s="1"/>
      <c r="I815" s="1"/>
    </row>
    <row r="816" spans="1:9" ht="12.75">
      <c r="A816" s="1"/>
      <c r="B816" s="1"/>
      <c r="D816" s="1"/>
      <c r="E816" s="1"/>
      <c r="F816" s="1"/>
      <c r="G816" s="1"/>
      <c r="H816" s="1"/>
      <c r="I816" s="1"/>
    </row>
    <row r="817" spans="1:9" ht="12.75">
      <c r="A817" s="1"/>
      <c r="B817" s="1"/>
      <c r="D817" s="1"/>
      <c r="E817" s="1"/>
      <c r="F817" s="1"/>
      <c r="G817" s="1"/>
      <c r="H817" s="1"/>
      <c r="I817" s="1"/>
    </row>
    <row r="818" spans="1:9" ht="12.75">
      <c r="A818" s="1"/>
      <c r="B818" s="1"/>
      <c r="D818" s="1"/>
      <c r="E818" s="1"/>
      <c r="F818" s="1"/>
      <c r="G818" s="1"/>
      <c r="H818" s="1"/>
      <c r="I818" s="1"/>
    </row>
    <row r="819" spans="1:9" ht="12.75">
      <c r="A819" s="1"/>
      <c r="B819" s="1"/>
      <c r="D819" s="1"/>
      <c r="E819" s="1"/>
      <c r="F819" s="1"/>
      <c r="G819" s="1"/>
      <c r="H819" s="1"/>
      <c r="I819" s="1"/>
    </row>
    <row r="820" spans="1:9" ht="12.75">
      <c r="A820" s="1"/>
      <c r="B820" s="1"/>
      <c r="D820" s="1"/>
      <c r="E820" s="1"/>
      <c r="F820" s="1"/>
      <c r="G820" s="1"/>
      <c r="H820" s="1"/>
      <c r="I820" s="1"/>
    </row>
    <row r="821" spans="1:9" ht="12.75">
      <c r="A821" s="1"/>
      <c r="B821" s="1"/>
      <c r="D821" s="1"/>
      <c r="E821" s="1"/>
      <c r="F821" s="1"/>
      <c r="G821" s="1"/>
      <c r="H821" s="1"/>
      <c r="I821" s="1"/>
    </row>
    <row r="822" spans="1:9" ht="12.75">
      <c r="A822" s="1"/>
      <c r="B822" s="1"/>
      <c r="D822" s="1"/>
      <c r="E822" s="1"/>
      <c r="F822" s="1"/>
      <c r="G822" s="1"/>
      <c r="H822" s="1"/>
      <c r="I822" s="1"/>
    </row>
    <row r="823" spans="1:9" ht="12.75">
      <c r="A823" s="1"/>
      <c r="B823" s="1"/>
      <c r="D823" s="1"/>
      <c r="E823" s="1"/>
      <c r="F823" s="1"/>
      <c r="G823" s="1"/>
      <c r="H823" s="1"/>
      <c r="I823" s="1"/>
    </row>
    <row r="824" spans="1:9" ht="12.75">
      <c r="A824" s="1"/>
      <c r="B824" s="1"/>
      <c r="D824" s="1"/>
      <c r="E824" s="1"/>
      <c r="F824" s="1"/>
      <c r="G824" s="1"/>
      <c r="H824" s="1"/>
      <c r="I824" s="1"/>
    </row>
    <row r="825" spans="1:9" ht="12.75">
      <c r="A825" s="1"/>
      <c r="B825" s="1"/>
      <c r="D825" s="1"/>
      <c r="E825" s="1"/>
      <c r="F825" s="1"/>
      <c r="G825" s="1"/>
      <c r="H825" s="1"/>
      <c r="I825" s="1"/>
    </row>
    <row r="826" spans="1:9" ht="12.75">
      <c r="A826" s="1"/>
      <c r="B826" s="1"/>
      <c r="D826" s="1"/>
      <c r="E826" s="1"/>
      <c r="F826" s="1"/>
      <c r="G826" s="1"/>
      <c r="H826" s="1"/>
      <c r="I826" s="1"/>
    </row>
    <row r="827" spans="1:9" ht="12.75">
      <c r="A827" s="1"/>
      <c r="B827" s="1"/>
      <c r="D827" s="1"/>
      <c r="E827" s="1"/>
      <c r="F827" s="1"/>
      <c r="G827" s="1"/>
      <c r="H827" s="1"/>
      <c r="I827" s="1"/>
    </row>
    <row r="828" spans="1:9" ht="12.75">
      <c r="A828" s="1"/>
      <c r="B828" s="1"/>
      <c r="D828" s="1"/>
      <c r="E828" s="1"/>
      <c r="F828" s="1"/>
      <c r="G828" s="1"/>
      <c r="H828" s="1"/>
      <c r="I828" s="1"/>
    </row>
    <row r="829" spans="1:9" ht="12.75">
      <c r="A829" s="1"/>
      <c r="B829" s="1"/>
      <c r="D829" s="1"/>
      <c r="E829" s="1"/>
      <c r="F829" s="1"/>
      <c r="G829" s="1"/>
      <c r="H829" s="1"/>
      <c r="I829" s="1"/>
    </row>
    <row r="830" spans="1:9" ht="12.75">
      <c r="A830" s="1"/>
      <c r="B830" s="1"/>
      <c r="D830" s="1"/>
      <c r="E830" s="1"/>
      <c r="F830" s="1"/>
      <c r="G830" s="1"/>
      <c r="H830" s="1"/>
      <c r="I830" s="1"/>
    </row>
    <row r="831" spans="1:9" ht="12.75">
      <c r="A831" s="1"/>
      <c r="B831" s="1"/>
      <c r="D831" s="1"/>
      <c r="E831" s="1"/>
      <c r="F831" s="1"/>
      <c r="G831" s="1"/>
      <c r="H831" s="1"/>
      <c r="I831" s="1"/>
    </row>
    <row r="832" spans="1:9" ht="12.75">
      <c r="A832" s="1"/>
      <c r="B832" s="1"/>
      <c r="D832" s="1"/>
      <c r="E832" s="1"/>
      <c r="F832" s="1"/>
      <c r="G832" s="1"/>
      <c r="H832" s="1"/>
      <c r="I832" s="1"/>
    </row>
    <row r="833" spans="1:9" ht="12.75">
      <c r="A833" s="1"/>
      <c r="B833" s="1"/>
      <c r="D833" s="1"/>
      <c r="E833" s="1"/>
      <c r="F833" s="1"/>
      <c r="G833" s="1"/>
      <c r="H833" s="1"/>
      <c r="I833" s="1"/>
    </row>
    <row r="834" spans="1:9" ht="12.75">
      <c r="A834" s="1"/>
      <c r="B834" s="1"/>
      <c r="D834" s="1"/>
      <c r="E834" s="1"/>
      <c r="F834" s="1"/>
      <c r="G834" s="1"/>
      <c r="H834" s="1"/>
      <c r="I834" s="1"/>
    </row>
    <row r="835" spans="1:9" ht="12.75">
      <c r="A835" s="1"/>
      <c r="B835" s="1"/>
      <c r="D835" s="1"/>
      <c r="E835" s="1"/>
      <c r="F835" s="1"/>
      <c r="G835" s="1"/>
      <c r="H835" s="1"/>
      <c r="I835" s="1"/>
    </row>
    <row r="836" spans="1:9" ht="12.75">
      <c r="A836" s="1"/>
      <c r="B836" s="1"/>
      <c r="D836" s="1"/>
      <c r="E836" s="1"/>
      <c r="F836" s="1"/>
      <c r="G836" s="1"/>
      <c r="H836" s="1"/>
      <c r="I836" s="1"/>
    </row>
    <row r="837" spans="1:9" ht="12.75">
      <c r="A837" s="1"/>
      <c r="B837" s="1"/>
      <c r="D837" s="1"/>
      <c r="E837" s="1"/>
      <c r="F837" s="1"/>
      <c r="G837" s="1"/>
      <c r="H837" s="1"/>
      <c r="I837" s="1"/>
    </row>
    <row r="838" spans="1:9" ht="12.75">
      <c r="A838" s="1"/>
      <c r="B838" s="1"/>
      <c r="D838" s="1"/>
      <c r="E838" s="1"/>
      <c r="F838" s="1"/>
      <c r="G838" s="1"/>
      <c r="H838" s="1"/>
      <c r="I838" s="1"/>
    </row>
    <row r="839" spans="1:9" ht="12.75">
      <c r="A839" s="1"/>
      <c r="B839" s="1"/>
      <c r="D839" s="1"/>
      <c r="E839" s="1"/>
      <c r="F839" s="1"/>
      <c r="G839" s="1"/>
      <c r="H839" s="1"/>
      <c r="I839" s="1"/>
    </row>
    <row r="840" spans="1:9" ht="12.75">
      <c r="A840" s="1"/>
      <c r="B840" s="1"/>
      <c r="D840" s="1"/>
      <c r="E840" s="1"/>
      <c r="F840" s="1"/>
      <c r="G840" s="1"/>
      <c r="H840" s="1"/>
      <c r="I840" s="1"/>
    </row>
    <row r="841" spans="1:9" ht="12.75">
      <c r="A841" s="1"/>
      <c r="B841" s="1"/>
      <c r="D841" s="1"/>
      <c r="E841" s="1"/>
      <c r="F841" s="1"/>
      <c r="G841" s="1"/>
      <c r="H841" s="1"/>
      <c r="I841" s="1"/>
    </row>
    <row r="842" spans="1:9" ht="12.75">
      <c r="A842" s="1"/>
      <c r="B842" s="1"/>
      <c r="D842" s="1"/>
      <c r="E842" s="1"/>
      <c r="F842" s="1"/>
      <c r="G842" s="1"/>
      <c r="H842" s="1"/>
      <c r="I842" s="1"/>
    </row>
    <row r="843" spans="1:9" ht="12.75">
      <c r="A843" s="1"/>
      <c r="B843" s="1"/>
      <c r="D843" s="1"/>
      <c r="E843" s="1"/>
      <c r="F843" s="1"/>
      <c r="G843" s="1"/>
      <c r="H843" s="1"/>
      <c r="I843" s="1"/>
    </row>
    <row r="844" spans="1:9" ht="12.75">
      <c r="A844" s="1"/>
      <c r="B844" s="1"/>
      <c r="D844" s="1"/>
      <c r="E844" s="1"/>
      <c r="F844" s="1"/>
      <c r="G844" s="1"/>
      <c r="H844" s="1"/>
      <c r="I844" s="1"/>
    </row>
    <row r="845" spans="1:9" ht="12.75">
      <c r="A845" s="1"/>
      <c r="B845" s="1"/>
      <c r="D845" s="1"/>
      <c r="E845" s="1"/>
      <c r="F845" s="1"/>
      <c r="G845" s="1"/>
      <c r="H845" s="1"/>
      <c r="I845" s="1"/>
    </row>
    <row r="846" spans="1:9" ht="12.75">
      <c r="A846" s="1"/>
      <c r="B846" s="1"/>
      <c r="D846" s="1"/>
      <c r="E846" s="1"/>
      <c r="F846" s="1"/>
      <c r="G846" s="1"/>
      <c r="H846" s="1"/>
      <c r="I846" s="1"/>
    </row>
    <row r="847" spans="1:9" ht="12.75">
      <c r="A847" s="1"/>
      <c r="B847" s="1"/>
      <c r="D847" s="1"/>
      <c r="E847" s="1"/>
      <c r="F847" s="1"/>
      <c r="G847" s="1"/>
      <c r="H847" s="1"/>
      <c r="I847" s="1"/>
    </row>
    <row r="848" spans="1:9" ht="12.75">
      <c r="A848" s="1"/>
      <c r="B848" s="1"/>
      <c r="D848" s="1"/>
      <c r="E848" s="1"/>
      <c r="F848" s="1"/>
      <c r="G848" s="1"/>
      <c r="H848" s="1"/>
      <c r="I848" s="1"/>
    </row>
    <row r="849" spans="1:9" ht="12.75">
      <c r="A849" s="1"/>
      <c r="B849" s="1"/>
      <c r="D849" s="1"/>
      <c r="E849" s="1"/>
      <c r="F849" s="1"/>
      <c r="G849" s="1"/>
      <c r="H849" s="1"/>
      <c r="I849" s="1"/>
    </row>
    <row r="850" spans="1:9" ht="12.75">
      <c r="A850" s="1"/>
      <c r="B850" s="1"/>
      <c r="D850" s="1"/>
      <c r="E850" s="1"/>
      <c r="F850" s="1"/>
      <c r="G850" s="1"/>
      <c r="H850" s="1"/>
      <c r="I850" s="1"/>
    </row>
    <row r="851" spans="1:9" ht="12.75">
      <c r="A851" s="1"/>
      <c r="B851" s="1"/>
      <c r="D851" s="1"/>
      <c r="E851" s="1"/>
      <c r="F851" s="1"/>
      <c r="G851" s="1"/>
      <c r="H851" s="1"/>
      <c r="I851" s="1"/>
    </row>
    <row r="852" spans="1:9" ht="12.75">
      <c r="A852" s="1"/>
      <c r="B852" s="1"/>
      <c r="D852" s="1"/>
      <c r="E852" s="1"/>
      <c r="F852" s="1"/>
      <c r="G852" s="1"/>
      <c r="H852" s="1"/>
      <c r="I852" s="1"/>
    </row>
    <row r="853" spans="1:9" ht="12.75">
      <c r="A853" s="1"/>
      <c r="B853" s="1"/>
      <c r="D853" s="1"/>
      <c r="E853" s="1"/>
      <c r="F853" s="1"/>
      <c r="G853" s="1"/>
      <c r="H853" s="1"/>
      <c r="I853" s="1"/>
    </row>
    <row r="854" spans="1:9" ht="12.75">
      <c r="A854" s="1"/>
      <c r="B854" s="1"/>
      <c r="D854" s="1"/>
      <c r="E854" s="1"/>
      <c r="F854" s="1"/>
      <c r="G854" s="1"/>
      <c r="H854" s="1"/>
      <c r="I854" s="1"/>
    </row>
    <row r="855" spans="1:9" ht="12.75">
      <c r="A855" s="1"/>
      <c r="B855" s="1"/>
      <c r="D855" s="1"/>
      <c r="E855" s="1"/>
      <c r="F855" s="1"/>
      <c r="G855" s="1"/>
      <c r="H855" s="1"/>
      <c r="I855" s="1"/>
    </row>
    <row r="856" spans="1:9" ht="12.75">
      <c r="A856" s="1"/>
      <c r="B856" s="1"/>
      <c r="D856" s="1"/>
      <c r="E856" s="1"/>
      <c r="F856" s="1"/>
      <c r="G856" s="1"/>
      <c r="H856" s="1"/>
      <c r="I856" s="1"/>
    </row>
    <row r="857" spans="1:9" ht="12.75">
      <c r="A857" s="1"/>
      <c r="B857" s="1"/>
      <c r="D857" s="1"/>
      <c r="E857" s="1"/>
      <c r="F857" s="1"/>
      <c r="G857" s="1"/>
      <c r="H857" s="1"/>
      <c r="I857" s="1"/>
    </row>
    <row r="858" spans="1:9" ht="12.75">
      <c r="A858" s="1"/>
      <c r="B858" s="1"/>
      <c r="D858" s="1"/>
      <c r="E858" s="1"/>
      <c r="F858" s="1"/>
      <c r="G858" s="1"/>
      <c r="H858" s="1"/>
      <c r="I858" s="1"/>
    </row>
    <row r="859" spans="1:9" ht="12.75">
      <c r="A859" s="1"/>
      <c r="B859" s="1"/>
      <c r="D859" s="1"/>
      <c r="E859" s="1"/>
      <c r="F859" s="1"/>
      <c r="G859" s="1"/>
      <c r="H859" s="1"/>
      <c r="I859" s="1"/>
    </row>
    <row r="860" spans="1:9" ht="12.75">
      <c r="A860" s="1"/>
      <c r="B860" s="1"/>
      <c r="D860" s="1"/>
      <c r="E860" s="1"/>
      <c r="F860" s="1"/>
      <c r="G860" s="1"/>
      <c r="H860" s="1"/>
      <c r="I860" s="1"/>
    </row>
    <row r="861" spans="1:9" ht="12.75">
      <c r="A861" s="1"/>
      <c r="B861" s="1"/>
      <c r="D861" s="1"/>
      <c r="E861" s="1"/>
      <c r="F861" s="1"/>
      <c r="G861" s="1"/>
      <c r="H861" s="1"/>
      <c r="I861" s="1"/>
    </row>
    <row r="862" spans="1:9" ht="12.75">
      <c r="A862" s="1"/>
      <c r="B862" s="1"/>
      <c r="D862" s="1"/>
      <c r="E862" s="1"/>
      <c r="F862" s="1"/>
      <c r="G862" s="1"/>
      <c r="H862" s="1"/>
      <c r="I862" s="1"/>
    </row>
    <row r="863" spans="1:9" ht="12.75">
      <c r="A863" s="1"/>
      <c r="B863" s="1"/>
      <c r="D863" s="1"/>
      <c r="E863" s="1"/>
      <c r="F863" s="1"/>
      <c r="G863" s="1"/>
      <c r="H863" s="1"/>
      <c r="I863" s="1"/>
    </row>
    <row r="864" spans="1:9" ht="12.75">
      <c r="A864" s="1"/>
      <c r="B864" s="1"/>
      <c r="D864" s="1"/>
      <c r="E864" s="1"/>
      <c r="F864" s="1"/>
      <c r="G864" s="1"/>
      <c r="H864" s="1"/>
      <c r="I864" s="1"/>
    </row>
    <row r="865" spans="1:9" ht="12.75">
      <c r="A865" s="1"/>
      <c r="B865" s="1"/>
      <c r="D865" s="1"/>
      <c r="E865" s="1"/>
      <c r="F865" s="1"/>
      <c r="G865" s="1"/>
      <c r="H865" s="1"/>
      <c r="I865" s="1"/>
    </row>
    <row r="866" spans="1:9" ht="12.75">
      <c r="A866" s="1"/>
      <c r="B866" s="1"/>
      <c r="D866" s="1"/>
      <c r="E866" s="1"/>
      <c r="F866" s="1"/>
      <c r="G866" s="1"/>
      <c r="H866" s="1"/>
      <c r="I866" s="1"/>
    </row>
    <row r="867" spans="1:9" ht="12.75">
      <c r="A867" s="1"/>
      <c r="B867" s="1"/>
      <c r="D867" s="1"/>
      <c r="E867" s="1"/>
      <c r="F867" s="1"/>
      <c r="G867" s="1"/>
      <c r="H867" s="1"/>
      <c r="I867" s="1"/>
    </row>
    <row r="868" spans="1:9" ht="12.75">
      <c r="A868" s="1"/>
      <c r="B868" s="1"/>
      <c r="D868" s="1"/>
      <c r="E868" s="1"/>
      <c r="F868" s="1"/>
      <c r="G868" s="1"/>
      <c r="H868" s="1"/>
      <c r="I868" s="1"/>
    </row>
    <row r="869" spans="1:9" ht="12.75">
      <c r="A869" s="1"/>
      <c r="B869" s="1"/>
      <c r="D869" s="1"/>
      <c r="E869" s="1"/>
      <c r="F869" s="1"/>
      <c r="G869" s="1"/>
      <c r="H869" s="1"/>
      <c r="I869" s="1"/>
    </row>
    <row r="870" spans="1:9" ht="12.75">
      <c r="A870" s="1"/>
      <c r="B870" s="1"/>
      <c r="D870" s="1"/>
      <c r="E870" s="1"/>
      <c r="F870" s="1"/>
      <c r="G870" s="1"/>
      <c r="H870" s="1"/>
      <c r="I870" s="1"/>
    </row>
    <row r="871" spans="1:9" ht="12.75">
      <c r="A871" s="1"/>
      <c r="B871" s="1"/>
      <c r="D871" s="1"/>
      <c r="E871" s="1"/>
      <c r="F871" s="1"/>
      <c r="G871" s="1"/>
      <c r="H871" s="1"/>
      <c r="I871" s="1"/>
    </row>
    <row r="872" spans="1:9" ht="12.75">
      <c r="A872" s="1"/>
      <c r="B872" s="1"/>
      <c r="D872" s="1"/>
      <c r="E872" s="1"/>
      <c r="F872" s="1"/>
      <c r="G872" s="1"/>
      <c r="H872" s="1"/>
      <c r="I872" s="1"/>
    </row>
    <row r="873" spans="1:9" ht="12.75">
      <c r="A873" s="1"/>
      <c r="B873" s="1"/>
      <c r="D873" s="1"/>
      <c r="E873" s="1"/>
      <c r="F873" s="1"/>
      <c r="G873" s="1"/>
      <c r="H873" s="1"/>
      <c r="I873" s="1"/>
    </row>
    <row r="874" spans="1:9" ht="12.75">
      <c r="A874" s="1"/>
      <c r="B874" s="1"/>
      <c r="D874" s="1"/>
      <c r="E874" s="1"/>
      <c r="F874" s="1"/>
      <c r="G874" s="1"/>
      <c r="H874" s="1"/>
      <c r="I874" s="1"/>
    </row>
    <row r="875" spans="1:9" ht="12.75">
      <c r="A875" s="1"/>
      <c r="B875" s="1"/>
      <c r="D875" s="1"/>
      <c r="E875" s="1"/>
      <c r="F875" s="1"/>
      <c r="G875" s="1"/>
      <c r="H875" s="1"/>
      <c r="I875" s="1"/>
    </row>
    <row r="876" spans="1:9" ht="12.75">
      <c r="A876" s="1"/>
      <c r="B876" s="1"/>
      <c r="D876" s="1"/>
      <c r="E876" s="1"/>
      <c r="F876" s="1"/>
      <c r="G876" s="1"/>
      <c r="H876" s="1"/>
      <c r="I876" s="1"/>
    </row>
    <row r="877" spans="1:9" ht="12.75">
      <c r="A877" s="1"/>
      <c r="B877" s="1"/>
      <c r="D877" s="1"/>
      <c r="E877" s="1"/>
      <c r="F877" s="1"/>
      <c r="G877" s="1"/>
      <c r="H877" s="1"/>
      <c r="I877" s="1"/>
    </row>
    <row r="878" spans="1:9" ht="12.75">
      <c r="A878" s="1"/>
      <c r="B878" s="1"/>
      <c r="D878" s="1"/>
      <c r="E878" s="1"/>
      <c r="F878" s="1"/>
      <c r="G878" s="1"/>
      <c r="H878" s="1"/>
      <c r="I878" s="1"/>
    </row>
    <row r="879" spans="1:9" ht="12.75">
      <c r="A879" s="1"/>
      <c r="B879" s="1"/>
      <c r="D879" s="1"/>
      <c r="E879" s="1"/>
      <c r="F879" s="1"/>
      <c r="G879" s="1"/>
      <c r="H879" s="1"/>
      <c r="I879" s="1"/>
    </row>
    <row r="880" spans="1:9" ht="12.75">
      <c r="A880" s="1"/>
      <c r="B880" s="1"/>
      <c r="D880" s="1"/>
      <c r="E880" s="1"/>
      <c r="F880" s="1"/>
      <c r="G880" s="1"/>
      <c r="H880" s="1"/>
      <c r="I880" s="1"/>
    </row>
    <row r="881" spans="1:9" ht="12.75">
      <c r="A881" s="1"/>
      <c r="B881" s="1"/>
      <c r="D881" s="1"/>
      <c r="E881" s="1"/>
      <c r="F881" s="1"/>
      <c r="G881" s="1"/>
      <c r="H881" s="1"/>
      <c r="I881" s="1"/>
    </row>
    <row r="882" spans="1:9" ht="12.75">
      <c r="A882" s="1"/>
      <c r="B882" s="1"/>
      <c r="D882" s="1"/>
      <c r="E882" s="1"/>
      <c r="F882" s="1"/>
      <c r="G882" s="1"/>
      <c r="H882" s="1"/>
      <c r="I882" s="1"/>
    </row>
    <row r="883" spans="1:9" ht="12.75">
      <c r="A883" s="1"/>
      <c r="B883" s="1"/>
      <c r="D883" s="1"/>
      <c r="E883" s="1"/>
      <c r="F883" s="1"/>
      <c r="G883" s="1"/>
      <c r="H883" s="1"/>
      <c r="I883" s="1"/>
    </row>
    <row r="884" spans="1:9" ht="12.75">
      <c r="A884" s="1"/>
      <c r="B884" s="1"/>
      <c r="D884" s="1"/>
      <c r="E884" s="1"/>
      <c r="F884" s="1"/>
      <c r="G884" s="1"/>
      <c r="H884" s="1"/>
      <c r="I884" s="1"/>
    </row>
    <row r="885" spans="1:9" ht="12.75">
      <c r="A885" s="1"/>
      <c r="B885" s="1"/>
      <c r="D885" s="1"/>
      <c r="E885" s="1"/>
      <c r="F885" s="1"/>
      <c r="G885" s="1"/>
      <c r="H885" s="1"/>
      <c r="I885" s="1"/>
    </row>
    <row r="886" spans="1:9" ht="12.75">
      <c r="A886" s="1"/>
      <c r="B886" s="1"/>
      <c r="D886" s="1"/>
      <c r="E886" s="1"/>
      <c r="F886" s="1"/>
      <c r="G886" s="1"/>
      <c r="H886" s="1"/>
      <c r="I886" s="1"/>
    </row>
    <row r="887" spans="1:9" ht="12.75">
      <c r="A887" s="1"/>
      <c r="B887" s="1"/>
      <c r="D887" s="1"/>
      <c r="E887" s="1"/>
      <c r="F887" s="1"/>
      <c r="G887" s="1"/>
      <c r="H887" s="1"/>
      <c r="I887" s="1"/>
    </row>
    <row r="888" spans="1:9" ht="12.75">
      <c r="A888" s="1"/>
      <c r="B888" s="1"/>
      <c r="D888" s="1"/>
      <c r="E888" s="1"/>
      <c r="F888" s="1"/>
      <c r="G888" s="1"/>
      <c r="H888" s="1"/>
      <c r="I888" s="1"/>
    </row>
    <row r="889" spans="1:9" ht="12.75">
      <c r="A889" s="1"/>
      <c r="B889" s="1"/>
      <c r="D889" s="1"/>
      <c r="E889" s="1"/>
      <c r="F889" s="1"/>
      <c r="G889" s="1"/>
      <c r="H889" s="1"/>
      <c r="I889" s="1"/>
    </row>
    <row r="890" spans="1:9" ht="12.75">
      <c r="A890" s="1"/>
      <c r="B890" s="1"/>
      <c r="D890" s="1"/>
      <c r="E890" s="1"/>
      <c r="F890" s="1"/>
      <c r="G890" s="1"/>
      <c r="H890" s="1"/>
      <c r="I890" s="1"/>
    </row>
    <row r="891" spans="1:9" ht="12.75">
      <c r="A891" s="1"/>
      <c r="B891" s="1"/>
      <c r="D891" s="1"/>
      <c r="E891" s="1"/>
      <c r="F891" s="1"/>
      <c r="G891" s="1"/>
      <c r="H891" s="1"/>
      <c r="I891" s="1"/>
    </row>
    <row r="892" spans="1:9" ht="12.75">
      <c r="A892" s="1"/>
      <c r="B892" s="1"/>
      <c r="D892" s="1"/>
      <c r="E892" s="1"/>
      <c r="F892" s="1"/>
      <c r="G892" s="1"/>
      <c r="H892" s="1"/>
      <c r="I892" s="1"/>
    </row>
    <row r="893" spans="1:9" ht="12.75">
      <c r="A893" s="1"/>
      <c r="B893" s="1"/>
      <c r="D893" s="1"/>
      <c r="E893" s="1"/>
      <c r="F893" s="1"/>
      <c r="G893" s="1"/>
      <c r="H893" s="1"/>
      <c r="I893" s="1"/>
    </row>
    <row r="894" spans="1:9" ht="12.75">
      <c r="A894" s="1"/>
      <c r="B894" s="1"/>
      <c r="D894" s="1"/>
      <c r="E894" s="1"/>
      <c r="F894" s="1"/>
      <c r="G894" s="1"/>
      <c r="H894" s="1"/>
      <c r="I894" s="1"/>
    </row>
    <row r="895" spans="1:9" ht="12.75">
      <c r="A895" s="1"/>
      <c r="B895" s="1"/>
      <c r="D895" s="1"/>
      <c r="E895" s="1"/>
      <c r="F895" s="1"/>
      <c r="G895" s="1"/>
      <c r="H895" s="1"/>
      <c r="I895" s="1"/>
    </row>
    <row r="896" spans="1:9" ht="12.75">
      <c r="A896" s="1"/>
      <c r="B896" s="1"/>
      <c r="D896" s="1"/>
      <c r="E896" s="1"/>
      <c r="F896" s="1"/>
      <c r="G896" s="1"/>
      <c r="H896" s="1"/>
      <c r="I896" s="1"/>
    </row>
    <row r="897" spans="1:9" ht="12.75">
      <c r="A897" s="1"/>
      <c r="B897" s="1"/>
      <c r="D897" s="1"/>
      <c r="E897" s="1"/>
      <c r="F897" s="1"/>
      <c r="G897" s="1"/>
      <c r="H897" s="1"/>
      <c r="I897" s="1"/>
    </row>
    <row r="898" spans="1:9" ht="12.75">
      <c r="A898" s="1"/>
      <c r="B898" s="1"/>
      <c r="D898" s="1"/>
      <c r="E898" s="1"/>
      <c r="F898" s="1"/>
      <c r="G898" s="1"/>
      <c r="H898" s="1"/>
      <c r="I898" s="1"/>
    </row>
    <row r="899" spans="1:9" ht="12.75">
      <c r="A899" s="1"/>
      <c r="B899" s="1"/>
      <c r="D899" s="1"/>
      <c r="E899" s="1"/>
      <c r="F899" s="1"/>
      <c r="G899" s="1"/>
      <c r="H899" s="1"/>
      <c r="I899" s="1"/>
    </row>
    <row r="900" spans="1:9" ht="12.75">
      <c r="A900" s="1"/>
      <c r="B900" s="1"/>
      <c r="D900" s="1"/>
      <c r="E900" s="1"/>
      <c r="F900" s="1"/>
      <c r="G900" s="1"/>
      <c r="H900" s="1"/>
      <c r="I900" s="1"/>
    </row>
    <row r="901" spans="1:9" ht="12.75">
      <c r="A901" s="1"/>
      <c r="B901" s="1"/>
      <c r="D901" s="1"/>
      <c r="E901" s="1"/>
      <c r="F901" s="1"/>
      <c r="G901" s="1"/>
      <c r="H901" s="1"/>
      <c r="I901" s="1"/>
    </row>
    <row r="902" spans="1:9" ht="12.75">
      <c r="A902" s="1"/>
      <c r="B902" s="1"/>
      <c r="D902" s="1"/>
      <c r="E902" s="1"/>
      <c r="F902" s="1"/>
      <c r="G902" s="1"/>
      <c r="H902" s="1"/>
      <c r="I902" s="1"/>
    </row>
    <row r="903" spans="1:9" ht="12.75">
      <c r="A903" s="1"/>
      <c r="B903" s="1"/>
      <c r="D903" s="1"/>
      <c r="E903" s="1"/>
      <c r="F903" s="1"/>
      <c r="G903" s="1"/>
      <c r="H903" s="1"/>
      <c r="I903" s="1"/>
    </row>
    <row r="904" spans="1:9" ht="12.75">
      <c r="A904" s="1"/>
      <c r="B904" s="1"/>
      <c r="D904" s="1"/>
      <c r="E904" s="1"/>
      <c r="F904" s="1"/>
      <c r="G904" s="1"/>
      <c r="H904" s="1"/>
      <c r="I904" s="1"/>
    </row>
    <row r="905" spans="1:9" ht="12.75">
      <c r="A905" s="1"/>
      <c r="B905" s="1"/>
      <c r="D905" s="1"/>
      <c r="E905" s="1"/>
      <c r="F905" s="1"/>
      <c r="G905" s="1"/>
      <c r="H905" s="1"/>
      <c r="I905" s="1"/>
    </row>
    <row r="906" spans="1:9" ht="12.75">
      <c r="A906" s="1"/>
      <c r="B906" s="1"/>
      <c r="D906" s="1"/>
      <c r="E906" s="1"/>
      <c r="F906" s="1"/>
      <c r="G906" s="1"/>
      <c r="H906" s="1"/>
      <c r="I906" s="1"/>
    </row>
    <row r="907" spans="1:9" ht="12.75">
      <c r="A907" s="1"/>
      <c r="B907" s="1"/>
      <c r="D907" s="1"/>
      <c r="E907" s="1"/>
      <c r="F907" s="1"/>
      <c r="G907" s="1"/>
      <c r="H907" s="1"/>
      <c r="I907" s="1"/>
    </row>
    <row r="908" spans="1:9" ht="12.75">
      <c r="A908" s="1"/>
      <c r="B908" s="1"/>
      <c r="D908" s="1"/>
      <c r="E908" s="1"/>
      <c r="F908" s="1"/>
      <c r="G908" s="1"/>
      <c r="H908" s="1"/>
      <c r="I908" s="1"/>
    </row>
    <row r="909" spans="1:9" ht="12.75">
      <c r="A909" s="1"/>
      <c r="B909" s="1"/>
      <c r="D909" s="1"/>
      <c r="E909" s="1"/>
      <c r="F909" s="1"/>
      <c r="G909" s="1"/>
      <c r="H909" s="1"/>
      <c r="I909" s="1"/>
    </row>
    <row r="910" spans="1:9" ht="12.75">
      <c r="A910" s="1"/>
      <c r="B910" s="1"/>
      <c r="D910" s="1"/>
      <c r="E910" s="1"/>
      <c r="F910" s="1"/>
      <c r="G910" s="1"/>
      <c r="H910" s="1"/>
      <c r="I910" s="1"/>
    </row>
    <row r="911" spans="1:9" ht="12.75">
      <c r="A911" s="1"/>
      <c r="B911" s="1"/>
      <c r="D911" s="1"/>
      <c r="E911" s="1"/>
      <c r="F911" s="1"/>
      <c r="G911" s="1"/>
      <c r="H911" s="1"/>
      <c r="I911" s="1"/>
    </row>
    <row r="912" spans="1:9" ht="12.75">
      <c r="A912" s="1"/>
      <c r="B912" s="1"/>
      <c r="D912" s="1"/>
      <c r="E912" s="1"/>
      <c r="F912" s="1"/>
      <c r="G912" s="1"/>
      <c r="H912" s="1"/>
      <c r="I912" s="1"/>
    </row>
    <row r="913" spans="1:9" ht="12.75">
      <c r="A913" s="1"/>
      <c r="B913" s="1"/>
      <c r="D913" s="1"/>
      <c r="E913" s="1"/>
      <c r="F913" s="1"/>
      <c r="G913" s="1"/>
      <c r="H913" s="1"/>
      <c r="I913" s="1"/>
    </row>
    <row r="914" spans="1:9" ht="12.75">
      <c r="A914" s="1"/>
      <c r="B914" s="1"/>
      <c r="D914" s="1"/>
      <c r="E914" s="1"/>
      <c r="F914" s="1"/>
      <c r="G914" s="1"/>
      <c r="H914" s="1"/>
      <c r="I914" s="1"/>
    </row>
    <row r="915" spans="1:9" ht="12.75">
      <c r="A915" s="1"/>
      <c r="B915" s="1"/>
      <c r="D915" s="1"/>
      <c r="E915" s="1"/>
      <c r="F915" s="1"/>
      <c r="G915" s="1"/>
      <c r="H915" s="1"/>
      <c r="I915" s="1"/>
    </row>
    <row r="916" spans="1:9" ht="12.75">
      <c r="A916" s="1"/>
      <c r="B916" s="1"/>
      <c r="D916" s="1"/>
      <c r="E916" s="1"/>
      <c r="F916" s="1"/>
      <c r="G916" s="1"/>
      <c r="H916" s="1"/>
      <c r="I916" s="1"/>
    </row>
    <row r="917" spans="1:9" ht="12.75">
      <c r="A917" s="1"/>
      <c r="B917" s="1"/>
      <c r="D917" s="1"/>
      <c r="E917" s="1"/>
      <c r="F917" s="1"/>
      <c r="G917" s="1"/>
      <c r="H917" s="1"/>
      <c r="I917" s="1"/>
    </row>
    <row r="918" spans="1:9" ht="12.75">
      <c r="A918" s="1"/>
      <c r="B918" s="1"/>
      <c r="D918" s="1"/>
      <c r="E918" s="1"/>
      <c r="F918" s="1"/>
      <c r="G918" s="1"/>
      <c r="H918" s="1"/>
      <c r="I918" s="1"/>
    </row>
    <row r="919" spans="1:9" ht="12.75">
      <c r="A919" s="1"/>
      <c r="B919" s="1"/>
      <c r="D919" s="1"/>
      <c r="E919" s="1"/>
      <c r="F919" s="1"/>
      <c r="G919" s="1"/>
      <c r="H919" s="1"/>
      <c r="I919" s="1"/>
    </row>
    <row r="920" spans="1:9" ht="12.75">
      <c r="A920" s="1"/>
      <c r="B920" s="1"/>
      <c r="D920" s="1"/>
      <c r="E920" s="1"/>
      <c r="F920" s="1"/>
      <c r="G920" s="1"/>
      <c r="H920" s="1"/>
      <c r="I920" s="1"/>
    </row>
    <row r="921" spans="1:9" ht="12.75">
      <c r="A921" s="1"/>
      <c r="B921" s="1"/>
      <c r="D921" s="1"/>
      <c r="E921" s="1"/>
      <c r="F921" s="1"/>
      <c r="G921" s="1"/>
      <c r="H921" s="1"/>
      <c r="I921" s="1"/>
    </row>
    <row r="922" spans="1:9" ht="12.75">
      <c r="A922" s="1"/>
      <c r="B922" s="1"/>
      <c r="D922" s="1"/>
      <c r="E922" s="1"/>
      <c r="F922" s="1"/>
      <c r="G922" s="1"/>
      <c r="H922" s="1"/>
      <c r="I922" s="1"/>
    </row>
    <row r="923" spans="1:9" ht="12.75">
      <c r="A923" s="1"/>
      <c r="B923" s="1"/>
      <c r="D923" s="1"/>
      <c r="E923" s="1"/>
      <c r="F923" s="1"/>
      <c r="G923" s="1"/>
      <c r="H923" s="1"/>
      <c r="I923" s="1"/>
    </row>
    <row r="924" spans="1:9" ht="12.75">
      <c r="A924" s="1"/>
      <c r="B924" s="1"/>
      <c r="D924" s="1"/>
      <c r="E924" s="1"/>
      <c r="F924" s="1"/>
      <c r="G924" s="1"/>
      <c r="H924" s="1"/>
      <c r="I924" s="1"/>
    </row>
    <row r="925" spans="1:9" ht="12.75">
      <c r="A925" s="1"/>
      <c r="B925" s="1"/>
      <c r="D925" s="1"/>
      <c r="E925" s="1"/>
      <c r="F925" s="1"/>
      <c r="G925" s="1"/>
      <c r="H925" s="1"/>
      <c r="I925" s="1"/>
    </row>
    <row r="926" spans="1:9" ht="12.75">
      <c r="A926" s="1"/>
      <c r="B926" s="1"/>
      <c r="D926" s="1"/>
      <c r="E926" s="1"/>
      <c r="F926" s="1"/>
      <c r="G926" s="1"/>
      <c r="H926" s="1"/>
      <c r="I926" s="1"/>
    </row>
    <row r="927" spans="1:9" ht="12.75">
      <c r="A927" s="1"/>
      <c r="B927" s="1"/>
      <c r="D927" s="1"/>
      <c r="E927" s="1"/>
      <c r="F927" s="1"/>
      <c r="G927" s="1"/>
      <c r="H927" s="1"/>
      <c r="I927" s="1"/>
    </row>
    <row r="928" spans="1:9" ht="12.75">
      <c r="A928" s="1"/>
      <c r="B928" s="1"/>
      <c r="D928" s="1"/>
      <c r="E928" s="1"/>
      <c r="F928" s="1"/>
      <c r="G928" s="1"/>
      <c r="H928" s="1"/>
      <c r="I928" s="1"/>
    </row>
    <row r="929" spans="1:9" ht="12.75">
      <c r="A929" s="1"/>
      <c r="B929" s="1"/>
      <c r="D929" s="1"/>
      <c r="E929" s="1"/>
      <c r="F929" s="1"/>
      <c r="G929" s="1"/>
      <c r="H929" s="1"/>
      <c r="I929" s="1"/>
    </row>
    <row r="930" spans="1:9" ht="12.75">
      <c r="A930" s="1"/>
      <c r="B930" s="1"/>
      <c r="D930" s="1"/>
      <c r="E930" s="1"/>
      <c r="F930" s="1"/>
      <c r="G930" s="1"/>
      <c r="H930" s="1"/>
      <c r="I930" s="1"/>
    </row>
    <row r="931" spans="1:9" ht="12.75">
      <c r="A931" s="1"/>
      <c r="B931" s="1"/>
      <c r="D931" s="1"/>
      <c r="E931" s="1"/>
      <c r="F931" s="1"/>
      <c r="G931" s="1"/>
      <c r="H931" s="1"/>
      <c r="I931" s="1"/>
    </row>
    <row r="932" spans="1:9" ht="12.75">
      <c r="A932" s="1"/>
      <c r="B932" s="1"/>
      <c r="D932" s="1"/>
      <c r="E932" s="1"/>
      <c r="F932" s="1"/>
      <c r="G932" s="1"/>
      <c r="H932" s="1"/>
      <c r="I932" s="1"/>
    </row>
    <row r="933" spans="1:9" ht="12.75">
      <c r="A933" s="1"/>
      <c r="B933" s="1"/>
      <c r="D933" s="1"/>
      <c r="E933" s="1"/>
      <c r="F933" s="1"/>
      <c r="G933" s="1"/>
      <c r="H933" s="1"/>
      <c r="I933" s="1"/>
    </row>
    <row r="934" spans="1:9" ht="12.75">
      <c r="A934" s="1"/>
      <c r="B934" s="1"/>
      <c r="D934" s="1"/>
      <c r="E934" s="1"/>
      <c r="F934" s="1"/>
      <c r="G934" s="1"/>
      <c r="H934" s="1"/>
      <c r="I934" s="1"/>
    </row>
    <row r="935" spans="1:9" ht="12.75">
      <c r="A935" s="1"/>
      <c r="B935" s="1"/>
      <c r="D935" s="1"/>
      <c r="E935" s="1"/>
      <c r="F935" s="1"/>
      <c r="G935" s="1"/>
      <c r="H935" s="1"/>
      <c r="I935" s="1"/>
    </row>
    <row r="936" spans="1:9" ht="12.75">
      <c r="A936" s="1"/>
      <c r="B936" s="1"/>
      <c r="D936" s="1"/>
      <c r="E936" s="1"/>
      <c r="F936" s="1"/>
      <c r="G936" s="1"/>
      <c r="H936" s="1"/>
      <c r="I936" s="1"/>
    </row>
    <row r="937" spans="1:9" ht="12.75">
      <c r="A937" s="1"/>
      <c r="B937" s="1"/>
      <c r="D937" s="1"/>
      <c r="E937" s="1"/>
      <c r="F937" s="1"/>
      <c r="G937" s="1"/>
      <c r="H937" s="1"/>
      <c r="I937" s="1"/>
    </row>
    <row r="938" spans="1:9" ht="12.75">
      <c r="A938" s="1"/>
      <c r="B938" s="1"/>
      <c r="D938" s="1"/>
      <c r="E938" s="1"/>
      <c r="F938" s="1"/>
      <c r="G938" s="1"/>
      <c r="H938" s="1"/>
      <c r="I938" s="1"/>
    </row>
    <row r="939" spans="1:9" ht="12.75">
      <c r="A939" s="1"/>
      <c r="B939" s="1"/>
      <c r="D939" s="1"/>
      <c r="E939" s="1"/>
      <c r="F939" s="1"/>
      <c r="G939" s="1"/>
      <c r="H939" s="1"/>
      <c r="I939" s="1"/>
    </row>
    <row r="940" spans="1:9" ht="12.75">
      <c r="A940" s="1"/>
      <c r="B940" s="1"/>
      <c r="D940" s="1"/>
      <c r="E940" s="1"/>
      <c r="F940" s="1"/>
      <c r="G940" s="1"/>
      <c r="H940" s="1"/>
      <c r="I940" s="1"/>
    </row>
    <row r="941" spans="1:9" ht="12.75">
      <c r="A941" s="1"/>
      <c r="B941" s="1"/>
      <c r="D941" s="1"/>
      <c r="E941" s="1"/>
      <c r="F941" s="1"/>
      <c r="G941" s="1"/>
      <c r="H941" s="1"/>
      <c r="I941" s="1"/>
    </row>
    <row r="942" spans="1:9" ht="12.75">
      <c r="A942" s="1"/>
      <c r="B942" s="1"/>
      <c r="D942" s="1"/>
      <c r="E942" s="1"/>
      <c r="F942" s="1"/>
      <c r="G942" s="1"/>
      <c r="H942" s="1"/>
      <c r="I942" s="1"/>
    </row>
    <row r="943" spans="1:9" ht="12.75">
      <c r="A943" s="1"/>
      <c r="B943" s="1"/>
      <c r="D943" s="1"/>
      <c r="E943" s="1"/>
      <c r="F943" s="1"/>
      <c r="G943" s="1"/>
      <c r="H943" s="1"/>
      <c r="I943" s="1"/>
    </row>
    <row r="944" spans="1:9" ht="12.75">
      <c r="A944" s="1"/>
      <c r="B944" s="1"/>
      <c r="D944" s="1"/>
      <c r="E944" s="1"/>
      <c r="F944" s="1"/>
      <c r="G944" s="1"/>
      <c r="H944" s="1"/>
      <c r="I944" s="1"/>
    </row>
    <row r="945" spans="1:9" ht="12.75">
      <c r="A945" s="1"/>
      <c r="B945" s="1"/>
      <c r="D945" s="1"/>
      <c r="E945" s="1"/>
      <c r="F945" s="1"/>
      <c r="G945" s="1"/>
      <c r="H945" s="1"/>
      <c r="I945" s="1"/>
    </row>
    <row r="946" spans="1:9" ht="12.75">
      <c r="A946" s="1"/>
      <c r="B946" s="1"/>
      <c r="D946" s="1"/>
      <c r="E946" s="1"/>
      <c r="F946" s="1"/>
      <c r="G946" s="1"/>
      <c r="H946" s="1"/>
      <c r="I946" s="1"/>
    </row>
    <row r="947" spans="1:9" ht="12.75">
      <c r="A947" s="1"/>
      <c r="B947" s="1"/>
      <c r="D947" s="1"/>
      <c r="E947" s="1"/>
      <c r="F947" s="1"/>
      <c r="G947" s="1"/>
      <c r="H947" s="1"/>
      <c r="I947" s="1"/>
    </row>
    <row r="948" spans="1:9" ht="12.75">
      <c r="A948" s="1"/>
      <c r="B948" s="1"/>
      <c r="D948" s="1"/>
      <c r="E948" s="1"/>
      <c r="F948" s="1"/>
      <c r="G948" s="1"/>
      <c r="H948" s="1"/>
      <c r="I948" s="1"/>
    </row>
    <row r="949" spans="1:9" ht="12.75">
      <c r="A949" s="1"/>
      <c r="B949" s="1"/>
      <c r="D949" s="1"/>
      <c r="E949" s="1"/>
      <c r="F949" s="1"/>
      <c r="G949" s="1"/>
      <c r="H949" s="1"/>
      <c r="I949" s="1"/>
    </row>
    <row r="950" spans="1:9" ht="12.75">
      <c r="A950" s="1"/>
      <c r="B950" s="1"/>
      <c r="D950" s="1"/>
      <c r="E950" s="1"/>
      <c r="F950" s="1"/>
      <c r="G950" s="1"/>
      <c r="H950" s="1"/>
      <c r="I950" s="1"/>
    </row>
    <row r="951" spans="1:9" ht="12.75">
      <c r="A951" s="1"/>
      <c r="B951" s="1"/>
      <c r="D951" s="1"/>
      <c r="E951" s="1"/>
      <c r="F951" s="1"/>
      <c r="G951" s="1"/>
      <c r="H951" s="1"/>
      <c r="I951" s="1"/>
    </row>
    <row r="952" spans="1:9" ht="12.75">
      <c r="A952" s="1"/>
      <c r="B952" s="1"/>
      <c r="D952" s="1"/>
      <c r="E952" s="1"/>
      <c r="F952" s="1"/>
      <c r="G952" s="1"/>
      <c r="H952" s="1"/>
      <c r="I952" s="1"/>
    </row>
    <row r="953" spans="1:9" ht="12.75">
      <c r="A953" s="1"/>
      <c r="B953" s="1"/>
      <c r="D953" s="1"/>
      <c r="E953" s="1"/>
      <c r="F953" s="1"/>
      <c r="G953" s="1"/>
      <c r="H953" s="1"/>
      <c r="I953" s="1"/>
    </row>
    <row r="954" spans="1:9" ht="12.75">
      <c r="A954" s="1"/>
      <c r="B954" s="1"/>
      <c r="D954" s="1"/>
      <c r="E954" s="1"/>
      <c r="F954" s="1"/>
      <c r="G954" s="1"/>
      <c r="H954" s="1"/>
      <c r="I954" s="1"/>
    </row>
    <row r="955" spans="1:9" ht="12.75">
      <c r="A955" s="1"/>
      <c r="B955" s="1"/>
      <c r="D955" s="1"/>
      <c r="E955" s="1"/>
      <c r="F955" s="1"/>
      <c r="G955" s="1"/>
      <c r="H955" s="1"/>
      <c r="I955" s="1"/>
    </row>
    <row r="956" spans="1:9" ht="12.75">
      <c r="A956" s="1"/>
      <c r="B956" s="1"/>
      <c r="D956" s="1"/>
      <c r="E956" s="1"/>
      <c r="F956" s="1"/>
      <c r="G956" s="1"/>
      <c r="H956" s="1"/>
      <c r="I956" s="1"/>
    </row>
    <row r="957" spans="1:9" ht="12.75">
      <c r="A957" s="1"/>
      <c r="B957" s="1"/>
      <c r="D957" s="1"/>
      <c r="E957" s="1"/>
      <c r="F957" s="1"/>
      <c r="G957" s="1"/>
      <c r="H957" s="1"/>
      <c r="I957" s="1"/>
    </row>
    <row r="958" spans="1:9" ht="12.75">
      <c r="A958" s="1"/>
      <c r="B958" s="1"/>
      <c r="D958" s="1"/>
      <c r="E958" s="1"/>
      <c r="F958" s="1"/>
      <c r="G958" s="1"/>
      <c r="H958" s="1"/>
      <c r="I958" s="1"/>
    </row>
    <row r="959" spans="1:9" ht="12.75">
      <c r="A959" s="1"/>
      <c r="B959" s="1"/>
      <c r="D959" s="1"/>
      <c r="E959" s="1"/>
      <c r="F959" s="1"/>
      <c r="G959" s="1"/>
      <c r="H959" s="1"/>
      <c r="I959" s="1"/>
    </row>
    <row r="960" spans="1:9" ht="12.75">
      <c r="A960" s="1"/>
      <c r="B960" s="1"/>
      <c r="D960" s="1"/>
      <c r="E960" s="1"/>
      <c r="F960" s="1"/>
      <c r="G960" s="1"/>
      <c r="H960" s="1"/>
      <c r="I960" s="1"/>
    </row>
    <row r="961" spans="1:9" ht="12.75">
      <c r="A961" s="1"/>
      <c r="B961" s="1"/>
      <c r="D961" s="1"/>
      <c r="E961" s="1"/>
      <c r="F961" s="1"/>
      <c r="G961" s="1"/>
      <c r="H961" s="1"/>
      <c r="I961" s="1"/>
    </row>
    <row r="962" spans="1:9" ht="12.75">
      <c r="A962" s="1"/>
      <c r="B962" s="1"/>
      <c r="D962" s="1"/>
      <c r="E962" s="1"/>
      <c r="F962" s="1"/>
      <c r="G962" s="1"/>
      <c r="H962" s="1"/>
      <c r="I962" s="1"/>
    </row>
    <row r="963" spans="1:9" ht="12.75">
      <c r="A963" s="1"/>
      <c r="B963" s="1"/>
      <c r="D963" s="1"/>
      <c r="E963" s="1"/>
      <c r="F963" s="1"/>
      <c r="G963" s="1"/>
      <c r="H963" s="1"/>
      <c r="I963" s="1"/>
    </row>
    <row r="964" spans="1:9" ht="12.75">
      <c r="A964" s="1"/>
      <c r="B964" s="1"/>
      <c r="D964" s="1"/>
      <c r="E964" s="1"/>
      <c r="F964" s="1"/>
      <c r="G964" s="1"/>
      <c r="H964" s="1"/>
      <c r="I964" s="1"/>
    </row>
    <row r="965" spans="1:9" ht="12.75">
      <c r="A965" s="1"/>
      <c r="B965" s="1"/>
      <c r="D965" s="1"/>
      <c r="E965" s="1"/>
      <c r="F965" s="1"/>
      <c r="G965" s="1"/>
      <c r="H965" s="1"/>
      <c r="I965" s="1"/>
    </row>
    <row r="966" spans="1:9" ht="12.75">
      <c r="A966" s="1"/>
      <c r="B966" s="1"/>
      <c r="D966" s="1"/>
      <c r="E966" s="1"/>
      <c r="F966" s="1"/>
      <c r="G966" s="1"/>
      <c r="H966" s="1"/>
      <c r="I966" s="1"/>
    </row>
    <row r="967" spans="1:9" ht="12.75">
      <c r="A967" s="1"/>
      <c r="B967" s="1"/>
      <c r="D967" s="1"/>
      <c r="E967" s="1"/>
      <c r="F967" s="1"/>
      <c r="G967" s="1"/>
      <c r="H967" s="1"/>
      <c r="I967" s="1"/>
    </row>
    <row r="968" spans="1:9" ht="12.75">
      <c r="A968" s="1"/>
      <c r="B968" s="1"/>
      <c r="D968" s="1"/>
      <c r="E968" s="1"/>
      <c r="F968" s="1"/>
      <c r="G968" s="1"/>
      <c r="H968" s="1"/>
      <c r="I968" s="1"/>
    </row>
    <row r="969" spans="1:9" ht="12.75">
      <c r="A969" s="1"/>
      <c r="B969" s="1"/>
      <c r="D969" s="1"/>
      <c r="E969" s="1"/>
      <c r="F969" s="1"/>
      <c r="G969" s="1"/>
      <c r="H969" s="1"/>
      <c r="I969" s="1"/>
    </row>
    <row r="970" spans="1:9" ht="12.75">
      <c r="A970" s="1"/>
      <c r="B970" s="1"/>
      <c r="D970" s="1"/>
      <c r="E970" s="1"/>
      <c r="F970" s="1"/>
      <c r="G970" s="1"/>
      <c r="H970" s="1"/>
      <c r="I970" s="1"/>
    </row>
    <row r="971" spans="1:9" ht="12.75">
      <c r="A971" s="1"/>
      <c r="B971" s="1"/>
      <c r="D971" s="1"/>
      <c r="E971" s="1"/>
      <c r="F971" s="1"/>
      <c r="G971" s="1"/>
      <c r="H971" s="1"/>
      <c r="I971" s="1"/>
    </row>
    <row r="972" spans="1:9" ht="12.75">
      <c r="A972" s="1"/>
      <c r="B972" s="1"/>
      <c r="D972" s="1"/>
      <c r="E972" s="1"/>
      <c r="F972" s="1"/>
      <c r="G972" s="1"/>
      <c r="H972" s="1"/>
      <c r="I972" s="1"/>
    </row>
    <row r="973" spans="1:9" ht="12.75">
      <c r="A973" s="1"/>
      <c r="B973" s="1"/>
      <c r="D973" s="1"/>
      <c r="E973" s="1"/>
      <c r="F973" s="1"/>
      <c r="G973" s="1"/>
      <c r="H973" s="1"/>
      <c r="I973" s="1"/>
    </row>
    <row r="974" spans="1:9" ht="12.75">
      <c r="A974" s="1"/>
      <c r="B974" s="1"/>
      <c r="D974" s="1"/>
      <c r="E974" s="1"/>
      <c r="F974" s="1"/>
      <c r="G974" s="1"/>
      <c r="H974" s="1"/>
      <c r="I974" s="1"/>
    </row>
    <row r="975" spans="1:9" ht="12.75">
      <c r="A975" s="1"/>
      <c r="B975" s="1"/>
      <c r="D975" s="1"/>
      <c r="E975" s="1"/>
      <c r="F975" s="1"/>
      <c r="G975" s="1"/>
      <c r="H975" s="1"/>
      <c r="I975" s="1"/>
    </row>
    <row r="976" spans="1:9" ht="12.75">
      <c r="A976" s="1"/>
      <c r="B976" s="1"/>
      <c r="D976" s="1"/>
      <c r="E976" s="1"/>
      <c r="F976" s="1"/>
      <c r="G976" s="1"/>
      <c r="H976" s="1"/>
      <c r="I976" s="1"/>
    </row>
    <row r="977" spans="1:9" ht="12.75">
      <c r="A977" s="1"/>
      <c r="B977" s="1"/>
      <c r="D977" s="1"/>
      <c r="E977" s="1"/>
      <c r="F977" s="1"/>
      <c r="G977" s="1"/>
      <c r="H977" s="1"/>
      <c r="I977" s="1"/>
    </row>
    <row r="978" spans="1:9" ht="12.75">
      <c r="A978" s="1"/>
      <c r="B978" s="1"/>
      <c r="D978" s="1"/>
      <c r="E978" s="1"/>
      <c r="F978" s="1"/>
      <c r="G978" s="1"/>
      <c r="H978" s="1"/>
      <c r="I978" s="1"/>
    </row>
    <row r="979" spans="1:9" ht="12.75">
      <c r="A979" s="1"/>
      <c r="B979" s="1"/>
      <c r="D979" s="1"/>
      <c r="E979" s="1"/>
      <c r="F979" s="1"/>
      <c r="G979" s="1"/>
      <c r="H979" s="1"/>
      <c r="I979" s="1"/>
    </row>
    <row r="980" spans="1:9" ht="12.75">
      <c r="A980" s="1"/>
      <c r="B980" s="1"/>
      <c r="D980" s="1"/>
      <c r="E980" s="1"/>
      <c r="F980" s="1"/>
      <c r="G980" s="1"/>
      <c r="H980" s="1"/>
      <c r="I980" s="1"/>
    </row>
    <row r="981" spans="1:9" ht="12.75">
      <c r="A981" s="1"/>
      <c r="B981" s="1"/>
      <c r="D981" s="1"/>
      <c r="E981" s="1"/>
      <c r="F981" s="1"/>
      <c r="G981" s="1"/>
      <c r="H981" s="1"/>
      <c r="I981" s="1"/>
    </row>
    <row r="982" spans="1:9" ht="12.75">
      <c r="A982" s="1"/>
      <c r="B982" s="1"/>
      <c r="D982" s="1"/>
      <c r="E982" s="1"/>
      <c r="F982" s="1"/>
      <c r="G982" s="1"/>
      <c r="H982" s="1"/>
      <c r="I982" s="1"/>
    </row>
    <row r="983" spans="1:9" ht="12.75">
      <c r="A983" s="1"/>
      <c r="B983" s="1"/>
      <c r="D983" s="1"/>
      <c r="E983" s="1"/>
      <c r="F983" s="1"/>
      <c r="G983" s="1"/>
      <c r="H983" s="1"/>
      <c r="I983" s="1"/>
    </row>
    <row r="984" spans="1:9" ht="12.75">
      <c r="A984" s="1"/>
      <c r="B984" s="1"/>
      <c r="D984" s="1"/>
      <c r="E984" s="1"/>
      <c r="F984" s="1"/>
      <c r="G984" s="1"/>
      <c r="H984" s="1"/>
      <c r="I984" s="1"/>
    </row>
    <row r="985" spans="1:9" ht="12.75">
      <c r="A985" s="1"/>
      <c r="B985" s="1"/>
      <c r="D985" s="1"/>
      <c r="E985" s="1"/>
      <c r="F985" s="1"/>
      <c r="G985" s="1"/>
      <c r="H985" s="1"/>
      <c r="I985" s="1"/>
    </row>
    <row r="986" spans="1:9" ht="12.75">
      <c r="A986" s="1"/>
      <c r="B986" s="1"/>
      <c r="D986" s="1"/>
      <c r="E986" s="1"/>
      <c r="F986" s="1"/>
      <c r="G986" s="1"/>
      <c r="H986" s="1"/>
      <c r="I986" s="1"/>
    </row>
    <row r="987" spans="1:9" ht="12.75">
      <c r="A987" s="1"/>
      <c r="B987" s="1"/>
      <c r="D987" s="1"/>
      <c r="E987" s="1"/>
      <c r="F987" s="1"/>
      <c r="G987" s="1"/>
      <c r="H987" s="1"/>
      <c r="I987" s="1"/>
    </row>
    <row r="988" spans="1:9" ht="12.75">
      <c r="A988" s="1"/>
      <c r="B988" s="1"/>
      <c r="D988" s="1"/>
      <c r="E988" s="1"/>
      <c r="F988" s="1"/>
      <c r="G988" s="1"/>
      <c r="H988" s="1"/>
      <c r="I988" s="1"/>
    </row>
    <row r="989" spans="1:9" ht="12.75">
      <c r="A989" s="1"/>
      <c r="B989" s="1"/>
      <c r="D989" s="1"/>
      <c r="E989" s="1"/>
      <c r="F989" s="1"/>
      <c r="G989" s="1"/>
      <c r="H989" s="1"/>
      <c r="I989" s="1"/>
    </row>
    <row r="990" spans="1:9" ht="12.75">
      <c r="A990" s="1"/>
      <c r="B990" s="1"/>
      <c r="D990" s="1"/>
      <c r="E990" s="1"/>
      <c r="F990" s="1"/>
      <c r="G990" s="1"/>
      <c r="H990" s="1"/>
      <c r="I990" s="1"/>
    </row>
  </sheetData>
  <mergeCells count="19">
    <mergeCell ref="B37:H37"/>
    <mergeCell ref="B46:H46"/>
    <mergeCell ref="B50:H50"/>
    <mergeCell ref="B41:H41"/>
    <mergeCell ref="B43:B44"/>
    <mergeCell ref="C43:C44"/>
    <mergeCell ref="B31:H31"/>
    <mergeCell ref="B35:B36"/>
    <mergeCell ref="C35:C36"/>
    <mergeCell ref="B19:H19"/>
    <mergeCell ref="B23:H23"/>
    <mergeCell ref="B27:H27"/>
    <mergeCell ref="B10:H10"/>
    <mergeCell ref="B14:H14"/>
    <mergeCell ref="B17:B18"/>
    <mergeCell ref="C17:C18"/>
    <mergeCell ref="B1:H1"/>
    <mergeCell ref="B2:H2"/>
    <mergeCell ref="B7:H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38</vt:i4>
      </vt:variant>
    </vt:vector>
  </HeadingPairs>
  <TitlesOfParts>
    <vt:vector size="38" baseType="lpstr">
      <vt:lpstr>ОНЛАЙН-КОНСУЛЬТАЦИИ для родител</vt:lpstr>
      <vt:lpstr>1А</vt:lpstr>
      <vt:lpstr>1Б</vt:lpstr>
      <vt:lpstr>1В</vt:lpstr>
      <vt:lpstr>2А</vt:lpstr>
      <vt:lpstr>2Б</vt:lpstr>
      <vt:lpstr>2В</vt:lpstr>
      <vt:lpstr>3А</vt:lpstr>
      <vt:lpstr>3Б</vt:lpstr>
      <vt:lpstr>3В</vt:lpstr>
      <vt:lpstr>3Г</vt:lpstr>
      <vt:lpstr>4А</vt:lpstr>
      <vt:lpstr>4Б</vt:lpstr>
      <vt:lpstr>4В</vt:lpstr>
      <vt:lpstr>5А</vt:lpstr>
      <vt:lpstr>5Б</vt:lpstr>
      <vt:lpstr>5В</vt:lpstr>
      <vt:lpstr>6А</vt:lpstr>
      <vt:lpstr>6Б</vt:lpstr>
      <vt:lpstr>6В</vt:lpstr>
      <vt:lpstr>6Г</vt:lpstr>
      <vt:lpstr>7А</vt:lpstr>
      <vt:lpstr>7Б</vt:lpstr>
      <vt:lpstr>7В</vt:lpstr>
      <vt:lpstr>8А</vt:lpstr>
      <vt:lpstr>8Б</vt:lpstr>
      <vt:lpstr>8В</vt:lpstr>
      <vt:lpstr>9А</vt:lpstr>
      <vt:lpstr>9Б</vt:lpstr>
      <vt:lpstr>10А Тех</vt:lpstr>
      <vt:lpstr>10А Г</vt:lpstr>
      <vt:lpstr>10А ЕН</vt:lpstr>
      <vt:lpstr>10Б Тех</vt:lpstr>
      <vt:lpstr>10Б Г</vt:lpstr>
      <vt:lpstr>10Б ЕН</vt:lpstr>
      <vt:lpstr>11ФМ</vt:lpstr>
      <vt:lpstr>11СГ</vt:lpstr>
      <vt:lpstr>11БХ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Учитель</dc:creator>
  <cp:lastModifiedBy>User</cp:lastModifiedBy>
  <dcterms:created xsi:type="dcterms:W3CDTF">2020-04-30T05:59:51Z</dcterms:created>
  <dcterms:modified xsi:type="dcterms:W3CDTF">2020-04-30T06:23:55Z</dcterms:modified>
</cp:coreProperties>
</file>